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dova\Documents\Závazné ukazatele\Záv. ukazatele 2015\"/>
    </mc:Choice>
  </mc:AlternateContent>
  <bookViews>
    <workbookView xWindow="0" yWindow="0" windowWidth="28800" windowHeight="12435"/>
  </bookViews>
  <sheets>
    <sheet name="Záv.ukazatele po 5. změně " sheetId="1" r:id="rId1"/>
  </sheets>
  <definedNames>
    <definedName name="_xlnm.Print_Titles" localSheetId="0">'Záv.ukazatele po 5. změně '!$1:$4</definedName>
    <definedName name="_xlnm.Print_Area" localSheetId="0">'Záv.ukazatele po 5. změně '!$A$1:$F$467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4" i="1" l="1"/>
  <c r="F406" i="1" l="1"/>
  <c r="D9" i="1"/>
  <c r="D455" i="1" l="1"/>
  <c r="D441" i="1"/>
  <c r="D7" i="1"/>
  <c r="F257" i="1"/>
  <c r="D58" i="1"/>
  <c r="E466" i="1" l="1"/>
  <c r="D466" i="1"/>
  <c r="C466" i="1"/>
  <c r="F465" i="1"/>
  <c r="B465" i="1"/>
  <c r="B466" i="1" s="1"/>
  <c r="F464" i="1"/>
  <c r="F463" i="1"/>
  <c r="F462" i="1"/>
  <c r="F461" i="1"/>
  <c r="F460" i="1"/>
  <c r="F459" i="1"/>
  <c r="F458" i="1"/>
  <c r="F455" i="1"/>
  <c r="F454" i="1"/>
  <c r="F451" i="1"/>
  <c r="F450" i="1"/>
  <c r="F449" i="1"/>
  <c r="F448" i="1"/>
  <c r="E447" i="1"/>
  <c r="D447" i="1"/>
  <c r="F447" i="1" s="1"/>
  <c r="C447" i="1"/>
  <c r="B447" i="1"/>
  <c r="F446" i="1"/>
  <c r="B446" i="1"/>
  <c r="B444" i="1" s="1"/>
  <c r="F445" i="1"/>
  <c r="E444" i="1"/>
  <c r="D444" i="1"/>
  <c r="C444" i="1"/>
  <c r="F443" i="1"/>
  <c r="F442" i="1"/>
  <c r="F441" i="1"/>
  <c r="F440" i="1"/>
  <c r="E439" i="1"/>
  <c r="D439" i="1"/>
  <c r="C439" i="1"/>
  <c r="B439" i="1"/>
  <c r="F436" i="1"/>
  <c r="F433" i="1"/>
  <c r="F430" i="1"/>
  <c r="F427" i="1"/>
  <c r="F426" i="1"/>
  <c r="F425" i="1"/>
  <c r="F424" i="1"/>
  <c r="F422" i="1"/>
  <c r="F420" i="1"/>
  <c r="F419" i="1"/>
  <c r="F418" i="1"/>
  <c r="F417" i="1"/>
  <c r="F416" i="1"/>
  <c r="F415" i="1"/>
  <c r="F414" i="1"/>
  <c r="F413" i="1"/>
  <c r="F412" i="1"/>
  <c r="F411" i="1"/>
  <c r="F410" i="1"/>
  <c r="F407" i="1"/>
  <c r="F408" i="1"/>
  <c r="F405" i="1"/>
  <c r="F404" i="1"/>
  <c r="F403" i="1"/>
  <c r="F402" i="1"/>
  <c r="F401" i="1"/>
  <c r="F400" i="1" s="1"/>
  <c r="E400" i="1"/>
  <c r="D400" i="1"/>
  <c r="C400" i="1"/>
  <c r="B400" i="1"/>
  <c r="F399" i="1"/>
  <c r="F398" i="1"/>
  <c r="B398" i="1"/>
  <c r="F397" i="1"/>
  <c r="E396" i="1"/>
  <c r="D396" i="1"/>
  <c r="C396" i="1"/>
  <c r="B396" i="1"/>
  <c r="F395" i="1"/>
  <c r="F394" i="1"/>
  <c r="F393" i="1"/>
  <c r="F391" i="1"/>
  <c r="F389" i="1"/>
  <c r="F388" i="1"/>
  <c r="F387" i="1"/>
  <c r="F385" i="1"/>
  <c r="F383" i="1"/>
  <c r="F382" i="1"/>
  <c r="F381" i="1"/>
  <c r="F380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6" i="1"/>
  <c r="F345" i="1"/>
  <c r="F344" i="1"/>
  <c r="F343" i="1"/>
  <c r="F341" i="1"/>
  <c r="F339" i="1"/>
  <c r="F337" i="1"/>
  <c r="F335" i="1"/>
  <c r="F334" i="1"/>
  <c r="F332" i="1"/>
  <c r="F331" i="1"/>
  <c r="F330" i="1"/>
  <c r="F328" i="1"/>
  <c r="F327" i="1"/>
  <c r="F326" i="1"/>
  <c r="F325" i="1"/>
  <c r="F323" i="1"/>
  <c r="F322" i="1"/>
  <c r="F321" i="1"/>
  <c r="F320" i="1"/>
  <c r="F319" i="1"/>
  <c r="F318" i="1"/>
  <c r="F316" i="1"/>
  <c r="F315" i="1"/>
  <c r="F314" i="1"/>
  <c r="F313" i="1"/>
  <c r="F312" i="1"/>
  <c r="F311" i="1"/>
  <c r="F310" i="1"/>
  <c r="F308" i="1"/>
  <c r="F307" i="1"/>
  <c r="F305" i="1"/>
  <c r="F303" i="1"/>
  <c r="F301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5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9" i="1"/>
  <c r="E268" i="1"/>
  <c r="D268" i="1"/>
  <c r="C268" i="1"/>
  <c r="B268" i="1"/>
  <c r="F267" i="1"/>
  <c r="F266" i="1"/>
  <c r="E265" i="1"/>
  <c r="D265" i="1"/>
  <c r="C265" i="1"/>
  <c r="F265" i="1" s="1"/>
  <c r="B265" i="1"/>
  <c r="F264" i="1"/>
  <c r="F263" i="1"/>
  <c r="F262" i="1"/>
  <c r="F261" i="1"/>
  <c r="F260" i="1"/>
  <c r="F259" i="1"/>
  <c r="F258" i="1"/>
  <c r="F256" i="1"/>
  <c r="F255" i="1"/>
  <c r="F254" i="1"/>
  <c r="F253" i="1"/>
  <c r="E252" i="1"/>
  <c r="D252" i="1"/>
  <c r="C252" i="1"/>
  <c r="B252" i="1"/>
  <c r="F251" i="1"/>
  <c r="F250" i="1"/>
  <c r="F249" i="1"/>
  <c r="F248" i="1"/>
  <c r="F247" i="1"/>
  <c r="F246" i="1"/>
  <c r="F245" i="1"/>
  <c r="E244" i="1"/>
  <c r="D244" i="1"/>
  <c r="C244" i="1"/>
  <c r="F244" i="1" s="1"/>
  <c r="B244" i="1"/>
  <c r="F243" i="1"/>
  <c r="B243" i="1"/>
  <c r="F242" i="1"/>
  <c r="F241" i="1"/>
  <c r="F240" i="1"/>
  <c r="F239" i="1"/>
  <c r="F238" i="1"/>
  <c r="F237" i="1"/>
  <c r="F235" i="1"/>
  <c r="F234" i="1"/>
  <c r="F233" i="1"/>
  <c r="F232" i="1"/>
  <c r="F231" i="1"/>
  <c r="B231" i="1"/>
  <c r="F230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6" i="1"/>
  <c r="F195" i="1"/>
  <c r="F194" i="1"/>
  <c r="F193" i="1"/>
  <c r="F192" i="1"/>
  <c r="F191" i="1"/>
  <c r="F190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5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1" i="1"/>
  <c r="F149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3" i="1"/>
  <c r="F121" i="1"/>
  <c r="F119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5" i="1"/>
  <c r="F93" i="1"/>
  <c r="F92" i="1"/>
  <c r="F91" i="1"/>
  <c r="F90" i="1"/>
  <c r="F89" i="1"/>
  <c r="F88" i="1"/>
  <c r="F87" i="1"/>
  <c r="F86" i="1"/>
  <c r="F85" i="1"/>
  <c r="F84" i="1"/>
  <c r="F83" i="1"/>
  <c r="F81" i="1"/>
  <c r="F80" i="1"/>
  <c r="F79" i="1"/>
  <c r="F78" i="1"/>
  <c r="F77" i="1"/>
  <c r="F76" i="1"/>
  <c r="F75" i="1"/>
  <c r="E74" i="1"/>
  <c r="D74" i="1"/>
  <c r="B74" i="1"/>
  <c r="F73" i="1"/>
  <c r="F72" i="1"/>
  <c r="E71" i="1"/>
  <c r="D71" i="1"/>
  <c r="F71" i="1" s="1"/>
  <c r="B71" i="1"/>
  <c r="F70" i="1"/>
  <c r="F69" i="1"/>
  <c r="B69" i="1"/>
  <c r="B59" i="1" s="1"/>
  <c r="F67" i="1"/>
  <c r="F66" i="1"/>
  <c r="F65" i="1"/>
  <c r="F64" i="1"/>
  <c r="F63" i="1"/>
  <c r="F62" i="1"/>
  <c r="F61" i="1"/>
  <c r="F60" i="1"/>
  <c r="E59" i="1"/>
  <c r="D59" i="1"/>
  <c r="F59" i="1" s="1"/>
  <c r="F58" i="1"/>
  <c r="F57" i="1"/>
  <c r="F56" i="1"/>
  <c r="F55" i="1"/>
  <c r="F54" i="1"/>
  <c r="E53" i="1"/>
  <c r="D53" i="1"/>
  <c r="B53" i="1"/>
  <c r="F52" i="1"/>
  <c r="F51" i="1"/>
  <c r="F50" i="1"/>
  <c r="F49" i="1"/>
  <c r="F48" i="1"/>
  <c r="F46" i="1"/>
  <c r="F45" i="1"/>
  <c r="F44" i="1"/>
  <c r="F43" i="1"/>
  <c r="F42" i="1"/>
  <c r="F40" i="1"/>
  <c r="F38" i="1"/>
  <c r="F36" i="1"/>
  <c r="F35" i="1"/>
  <c r="F33" i="1"/>
  <c r="F32" i="1"/>
  <c r="F30" i="1"/>
  <c r="F29" i="1"/>
  <c r="F28" i="1"/>
  <c r="F26" i="1"/>
  <c r="E25" i="1"/>
  <c r="D25" i="1"/>
  <c r="C25" i="1"/>
  <c r="B25" i="1"/>
  <c r="E21" i="1"/>
  <c r="D21" i="1"/>
  <c r="F20" i="1"/>
  <c r="F19" i="1"/>
  <c r="F18" i="1"/>
  <c r="F17" i="1"/>
  <c r="F16" i="1"/>
  <c r="F15" i="1"/>
  <c r="F14" i="1"/>
  <c r="B14" i="1"/>
  <c r="F13" i="1"/>
  <c r="B13" i="1"/>
  <c r="B21" i="1" s="1"/>
  <c r="E10" i="1"/>
  <c r="E22" i="1" s="1"/>
  <c r="C10" i="1"/>
  <c r="C22" i="1" s="1"/>
  <c r="F9" i="1"/>
  <c r="F8" i="1"/>
  <c r="B8" i="1"/>
  <c r="F7" i="1"/>
  <c r="D10" i="1"/>
  <c r="B7" i="1"/>
  <c r="F6" i="1"/>
  <c r="D22" i="1" l="1"/>
  <c r="C452" i="1"/>
  <c r="C467" i="1" s="1"/>
  <c r="E452" i="1"/>
  <c r="E467" i="1" s="1"/>
  <c r="F53" i="1"/>
  <c r="F439" i="1"/>
  <c r="B10" i="1"/>
  <c r="F21" i="1"/>
  <c r="F74" i="1"/>
  <c r="F396" i="1"/>
  <c r="F444" i="1"/>
  <c r="F466" i="1"/>
  <c r="F268" i="1"/>
  <c r="B452" i="1"/>
  <c r="B467" i="1" s="1"/>
  <c r="F252" i="1"/>
  <c r="D452" i="1"/>
  <c r="D467" i="1" s="1"/>
  <c r="B22" i="1"/>
  <c r="F10" i="1"/>
  <c r="F22" i="1" s="1"/>
  <c r="F25" i="1"/>
  <c r="F467" i="1" l="1"/>
  <c r="F452" i="1"/>
</calcChain>
</file>

<file path=xl/sharedStrings.xml><?xml version="1.0" encoding="utf-8"?>
<sst xmlns="http://schemas.openxmlformats.org/spreadsheetml/2006/main" count="474" uniqueCount="468">
  <si>
    <t>Schválený                                 rozpočet                              roku 2015</t>
  </si>
  <si>
    <t>Rozpočet roku 2015                                    po 4. změně                                                a RO RM č. 1 - 164</t>
  </si>
  <si>
    <t>sl. 1</t>
  </si>
  <si>
    <t>sl. 2</t>
  </si>
  <si>
    <t>sl. 3</t>
  </si>
  <si>
    <t>sl. 4</t>
  </si>
  <si>
    <t>sl. 5</t>
  </si>
  <si>
    <t>sl. 6</t>
  </si>
  <si>
    <t>Příjmy (třída 1 - 4)</t>
  </si>
  <si>
    <t>Daňové příjmy (třída 1)</t>
  </si>
  <si>
    <t>Nedaňové příjmy (třída 2)</t>
  </si>
  <si>
    <t>Kapitálové příjmy (třída 3)</t>
  </si>
  <si>
    <t>Přijaté transfery (třída 4)</t>
  </si>
  <si>
    <t>Příjmy celkem (třída 1 - 4)</t>
  </si>
  <si>
    <t xml:space="preserve"> </t>
  </si>
  <si>
    <t>Financování - příjmy (třída 8)</t>
  </si>
  <si>
    <t xml:space="preserve">8115 - Účelový zůstatek minulého roku  </t>
  </si>
  <si>
    <t xml:space="preserve">           Neúčelový zůstatek minulého roku  </t>
  </si>
  <si>
    <t xml:space="preserve">           Čerpání FRB</t>
  </si>
  <si>
    <t xml:space="preserve">           Čerpání sociálního fondu</t>
  </si>
  <si>
    <t xml:space="preserve">           Čerpání fondu pomoci občanům dotčeným výstavbou komunikace R/48 - viz doplňující příloha č. 8  </t>
  </si>
  <si>
    <t xml:space="preserve">           Čerpání fondu pomoci občanům dotčeným živelními pohromami</t>
  </si>
  <si>
    <t xml:space="preserve">8123 - Čerpání úvěrů </t>
  </si>
  <si>
    <t xml:space="preserve">           Čerpání revolvingového úvěru</t>
  </si>
  <si>
    <t>Financování - příjmy celkem (třída 8)</t>
  </si>
  <si>
    <t>Celkem zdroje (příjmy + financování příjmy)</t>
  </si>
  <si>
    <t>Výdaje (třída 5 + 6)</t>
  </si>
  <si>
    <t>ORJ 01-Odbor kancelář primátora</t>
  </si>
  <si>
    <t xml:space="preserve">Z toho: AIKIDO AIKIKAI Frýdek-Místek na 5. ročník školy AIKIDO AIKIKAI Frýdek-Místek  </t>
  </si>
  <si>
    <t xml:space="preserve">            a mezinárodní stáž Stará Wies 2015</t>
  </si>
  <si>
    <t xml:space="preserve">            AIKIDO AIKIKAI Frýdek-Místek na Slavnosti bojových umění 2015</t>
  </si>
  <si>
    <t xml:space="preserve">            ČSOP, ZO Nový Jičín na provoz zařízení v oblasti ochrany volně žijících živočichů</t>
  </si>
  <si>
    <t xml:space="preserve">            Dětský folklórní soubor Ostravička na III. mezinárodní hudební a taneční festival World of Youth</t>
  </si>
  <si>
    <t xml:space="preserve">            na lodi Splendida</t>
  </si>
  <si>
    <t xml:space="preserve">            PADASFM, z. s. na provozní náklady a interní vybavení Bunkru 59 a na mezinárodní turnaj Air IPSC</t>
  </si>
  <si>
    <t xml:space="preserve">            Asociace malých debrujárů České republiky, o. s. na výdaje spojené s účastí na mezinárodní</t>
  </si>
  <si>
    <t xml:space="preserve">            výstavě vědy a techniky EXPO SCIENCE INTERNATIONAL-ESI</t>
  </si>
  <si>
    <t xml:space="preserve">            Sbor dobrovolných hasičů Místek-Bahno na celoroční pronájem tělocvičny pro členy HS</t>
  </si>
  <si>
    <t xml:space="preserve">            Fit Sport Club, o. s. na výdaje spojené se zabezpečením IV. ročníku Šance pro život aneb </t>
  </si>
  <si>
    <t xml:space="preserve">            bavíme se víc, bezpečně na inlinech bez hranic</t>
  </si>
  <si>
    <t xml:space="preserve">            Střední škola elektrostavební a dřevozpracující, Frýdek-Místek, p. o. na republikové finále</t>
  </si>
  <si>
    <t xml:space="preserve">            středních škol ve šplhu</t>
  </si>
  <si>
    <t xml:space="preserve">            TJ SOKOL Skalice - oddíl bojových umění Fire Dragon na reprezentaci oddílu na mezinárodních</t>
  </si>
  <si>
    <t xml:space="preserve">            turnajích bojových umění</t>
  </si>
  <si>
    <t xml:space="preserve">            FitClub Markéta s. r. o. na akci Lifestyle show Proměna 2015, závěrečný večer</t>
  </si>
  <si>
    <t xml:space="preserve">            SK K2 o. s. na akci Mistrovství ČR v inline maratonu dvojic - 24 hodin na Olešné</t>
  </si>
  <si>
    <t xml:space="preserve">            BABYLONIE na akci Fit pro život, fit pro tebe</t>
  </si>
  <si>
    <t xml:space="preserve">            Agentura DANY PRODUKCE s. r. o. na akci AVON POCHOD FRÝDEK-MÍSTEK 2015</t>
  </si>
  <si>
    <t xml:space="preserve">            Tělocvičná jednota SOKOL, Frýdek-Místek na výdaje spojené s účastí na akci Plzeň 2015,</t>
  </si>
  <si>
    <t xml:space="preserve">            Evropské hlavní město kultury</t>
  </si>
  <si>
    <t xml:space="preserve">            Občanské sdružení Madleine na projekt "Děti dětem - Adventní koncert 2015"</t>
  </si>
  <si>
    <t xml:space="preserve">            Sportovní klub policie Frýdek-Místek na výměnný pobyt mladých Čechů v Německu - Griedlu</t>
  </si>
  <si>
    <t xml:space="preserve">            Tělovýchovná jednota VP Frýdek-Místek na Mistrovství republiky TEAMGYM</t>
  </si>
  <si>
    <t xml:space="preserve">            Tělovýchovná jednota VP Frýdek-Místek na akci AEROBIC CUP/STREET CUP/GROUPS CUP 2015</t>
  </si>
  <si>
    <t xml:space="preserve">            Ostatní výdaje odboru kancelář primátora</t>
  </si>
  <si>
    <t>ORJ 02-Odbor vnitřních věcí</t>
  </si>
  <si>
    <t>Z toho: Výdaje odboru vnitřních věcí z transferů</t>
  </si>
  <si>
    <t xml:space="preserve">            Asociace poskytovatelů sociálních služeb v ČR</t>
  </si>
  <si>
    <t xml:space="preserve">            Český institut interních auditorů, z. s.</t>
  </si>
  <si>
    <t xml:space="preserve">            Asociace pro urbanismus a územní plánování ČR</t>
  </si>
  <si>
    <t xml:space="preserve">            Ostatní výdaje odboru vnitřních věcí</t>
  </si>
  <si>
    <t>ORJ 03-Finanční odbor</t>
  </si>
  <si>
    <t xml:space="preserve">            Sportplex Frýdek-Místek, s.r.o.</t>
  </si>
  <si>
    <t xml:space="preserve">            Plánovaná rezerva města</t>
  </si>
  <si>
    <t xml:space="preserve">            Rezerva na odvody a sankce</t>
  </si>
  <si>
    <t xml:space="preserve">            Rezerva na investiční akce</t>
  </si>
  <si>
    <t xml:space="preserve">            Rezerva na nákup akcií společnosti Frýdecká skládka, a. s.</t>
  </si>
  <si>
    <t xml:space="preserve">            Český svaz bojovníků za svobodu - Okresní výbor Frýdek-Místek</t>
  </si>
  <si>
    <t xml:space="preserve">            Český svaz bojovníků za svobodu - Základní organizace Frýdek-Místek</t>
  </si>
  <si>
    <t xml:space="preserve">            ADRA, o. p. s. - poskytnutí peněžního příspěvku na veřejnou sbírku na pomoc obětem po ničivém</t>
  </si>
  <si>
    <t xml:space="preserve">            zemětřesení v Nepálu</t>
  </si>
  <si>
    <t xml:space="preserve">            Ostatní výdaje finančního odboru</t>
  </si>
  <si>
    <t>ORJ 04-Odbor správy obecního majetku</t>
  </si>
  <si>
    <t>ORJ 05-Živnostenský úřad</t>
  </si>
  <si>
    <t>Z toho: Sdružení obrany spotřebitelů Moravskoslezského kraje</t>
  </si>
  <si>
    <t xml:space="preserve">            Ostatní výdaje živnostenského úřadu</t>
  </si>
  <si>
    <t>ORJ 06-Odbor ŠKMaT</t>
  </si>
  <si>
    <t>Z toho: MŠ Beruška</t>
  </si>
  <si>
    <t xml:space="preserve">            MŠ Beruška - na revize</t>
  </si>
  <si>
    <t xml:space="preserve">            MŠ Beruška - na obměnu PC techniky a zabezpečovací systém</t>
  </si>
  <si>
    <t xml:space="preserve">            MŠ Beruška - investiční příspěvek na odvodnění zahrady</t>
  </si>
  <si>
    <t xml:space="preserve">            MŠ Mateřídouška</t>
  </si>
  <si>
    <t xml:space="preserve">            MŠ Mateřídouška - neinvestiční příspěvek na opravu teras pod pergolami a chodníků v zahradě</t>
  </si>
  <si>
    <t xml:space="preserve">            a dovybavení školní jídelny</t>
  </si>
  <si>
    <t xml:space="preserve">            MŠ Sněženka</t>
  </si>
  <si>
    <t xml:space="preserve">            MŠ J. Myslivečka</t>
  </si>
  <si>
    <t xml:space="preserve">            MŠ J. Myslivečka - neinvestiční příspěvek na opravu sociálních zařízení a kuchyněk pro dospělé</t>
  </si>
  <si>
    <t xml:space="preserve">            MŠ Anenská</t>
  </si>
  <si>
    <t xml:space="preserve">            MŠ Anenská - investiční příspěvek na pořízení elektrické tří troubové pece do ŠJ</t>
  </si>
  <si>
    <t xml:space="preserve">            MŠ Pohádka</t>
  </si>
  <si>
    <t xml:space="preserve">            MŠ Pohádka - investiční transfer na pořízení krytů topení do 4 tříd MŠ Gogolova</t>
  </si>
  <si>
    <t xml:space="preserve">            ZŠ a MŠ F-M, J. Čapka 2555 pro MŠ Slezská 2011</t>
  </si>
  <si>
    <t xml:space="preserve">            ZŠ a MŠ F-M, J. Čapka 2555 pro MŠ Slezská 770</t>
  </si>
  <si>
    <t xml:space="preserve">            ZŠ a MŠ F-M, El. Krásnohorské 2254 pro MŠ Lískovecká</t>
  </si>
  <si>
    <t xml:space="preserve">            ZŠ a MŠ F-M, El. Krásnohorské 2254 pro MŠ Lískovecká - neinvestiční příspěvek na opravu</t>
  </si>
  <si>
    <t xml:space="preserve">            sociálních zařízení dětí tříd 1. A a 2. A v budově A</t>
  </si>
  <si>
    <t xml:space="preserve">            ZŠ a MŠ Naděje, F-M, Škarabelova 562 pro MŠ K Hájku</t>
  </si>
  <si>
    <t xml:space="preserve">            ZŠ a MŠ F-M, Chlebovice pro MŠ Chlebovice</t>
  </si>
  <si>
    <t xml:space="preserve">            ZŠ a MŠ F-M, Lískovec pro MŠ Lískovec</t>
  </si>
  <si>
    <t xml:space="preserve">            ZŠ a MŠ F-M, Skalice pro MŠ Skalice</t>
  </si>
  <si>
    <t xml:space="preserve">            ZŠ a MŠ Naděje, F-M, Škarabelova 562  </t>
  </si>
  <si>
    <t xml:space="preserve">            ZŠ a MŠ Naděje, F-M, Škarabelova 562 - na dokončení výměny vodoinstalace v přípravné </t>
  </si>
  <si>
    <t xml:space="preserve">            kuchyňce včetně stavebních prací ve 2. podlaží</t>
  </si>
  <si>
    <t xml:space="preserve">            ZŠ F-M, J. z Poděbrad 3109  </t>
  </si>
  <si>
    <t xml:space="preserve">            ZŠ F-M, J. z Poděbrad 3109 - na kroužky Centra sportu</t>
  </si>
  <si>
    <t xml:space="preserve">            ZŠ F-M, J. z Poděbrad 3109 - správce školního hřiště</t>
  </si>
  <si>
    <t xml:space="preserve">            ZŠ F-M, J. z Poděbrad 3109 na plavání žáků </t>
  </si>
  <si>
    <t xml:space="preserve">            ZŠ F-M, J. z Poděbrad 3109 - ÚZ 00503</t>
  </si>
  <si>
    <t xml:space="preserve">            ZŠ F-M, J. z Poděbrad 3109 - Otevřená škola posiluje dovednosti žáků a učitelů - ÚZ 33058</t>
  </si>
  <si>
    <t xml:space="preserve">            ZŠ F-M, J. z Poděbrad 3109 - Otevřená škola posiluje technické dovednosti žáků - ÚZ 33058</t>
  </si>
  <si>
    <t xml:space="preserve">            ZŠ F-M, J. z Poděbrad 3109 - neinvestiční příspěvek na nákup nových šatních skříní v šatně bazénu</t>
  </si>
  <si>
    <t xml:space="preserve">            ZŠ F-M, J. z Poděbrad 3109 - investiční příspěvek na obnovu vybavení školní kuchyně</t>
  </si>
  <si>
    <t xml:space="preserve">            ZŠ F-M, nár. umělce P. Bezruče, TGM 454</t>
  </si>
  <si>
    <t xml:space="preserve">            ZŠ F-M, nár. umělce P. Bezruče, TGM 454 - ÚZ 88005</t>
  </si>
  <si>
    <t xml:space="preserve">            ZŠ F-M, nár. umělce P. Bezruče, TGM 454 - ÚZ 33058 - Komunikace bez hranic</t>
  </si>
  <si>
    <t xml:space="preserve">            ZŠ F-M, nár. umělce P. Bezruče, TGM 454 - ÚZ 33058 - Učíme názorně a efektivně</t>
  </si>
  <si>
    <t xml:space="preserve">            ZŠ F-M, nár. umělce P. Bezruče, TGM 454 - na kroužky Centra sportu</t>
  </si>
  <si>
    <t xml:space="preserve">            ZŠ F-M, nár. umělce P. Bezruče, TGM 454 na provoz Galerie Pod sovou</t>
  </si>
  <si>
    <t xml:space="preserve">            ZŠ F-M, nár. umělce P. Bezruče, TGM 454 - neinvestiční příspěvek na projekt BŠŠ - Šachy -</t>
  </si>
  <si>
    <t xml:space="preserve">            gymnastika mozku</t>
  </si>
  <si>
    <t xml:space="preserve">            ZŠ F-M, nár. umělce P. Bezruče, TGM 454 - neinvestiční příspěvek na obměnu zařízení a vybavení</t>
  </si>
  <si>
    <t xml:space="preserve">            školní kuchyně</t>
  </si>
  <si>
    <t xml:space="preserve">            ZŠ F-M, nár. umělce P. Bezruče, TGM 454 - investiční příspěvek na obměnu zařízení a vybavení</t>
  </si>
  <si>
    <t xml:space="preserve">            ZŠ F-M, nár. umělce P. Bezruče, TGM 454 - neinvestiční příspěvek na opravu </t>
  </si>
  <si>
    <t xml:space="preserve">            elektroinstalace včetně osvětlení, podhledy, okna</t>
  </si>
  <si>
    <t xml:space="preserve">            ZŠ a MŠ F-M, J. Čapka 2555</t>
  </si>
  <si>
    <t xml:space="preserve">            ZŠ a MŠ F-M, J. Čapka 2555 - na kroužky Centra sportu</t>
  </si>
  <si>
    <t xml:space="preserve">            ZŠ a MŠ F-M, J. Čapka 2555 - EEG-Biofeedback - na mzdy a vybavení</t>
  </si>
  <si>
    <t xml:space="preserve">            ZŠ a MŠ F-M, J. Čapka 2555 - správce školního hřiště</t>
  </si>
  <si>
    <t xml:space="preserve">            ZŠ a MŠ F-M, J. Čapka 2555 - investiční příspěvek na rekonstrukci sociálních zařízení</t>
  </si>
  <si>
    <t xml:space="preserve">            ZŠ a MŠ F-M, J. Čapka 2555 - ÚZ 88005</t>
  </si>
  <si>
    <t xml:space="preserve">            ZŠ a MŠ F-M, J. Čapka 2555 - ÚZ 88505</t>
  </si>
  <si>
    <t xml:space="preserve">            ZŠ F-M, Komenského 402</t>
  </si>
  <si>
    <t xml:space="preserve">            ZŠ F-M, Komenského 402 - na revize</t>
  </si>
  <si>
    <t xml:space="preserve">            ZŠ F-M, Komenského 402 - ÚZ 00502</t>
  </si>
  <si>
    <t xml:space="preserve">            ZŠ F-M, Komenského 402 - ÚZ 33058 - Stínování</t>
  </si>
  <si>
    <t xml:space="preserve">            ZŠ F-M, Komenského 402 - ÚZ 33058 - Žákovské dílny na 4ZSFM</t>
  </si>
  <si>
    <t xml:space="preserve">            ZŠ F-M, Komenského 402 - na kroužky Centra sportu</t>
  </si>
  <si>
    <t xml:space="preserve">            ZŠ F-M, Komenského 402 - správce školního hřiště</t>
  </si>
  <si>
    <t xml:space="preserve">            ZŠ F-M, Komenského 402 - neinvestiční příspěvek na zakoupení nábytku a tabulí do tříd ZŠ</t>
  </si>
  <si>
    <t xml:space="preserve">            ZŠ F-M, Komenského 402 - neinvestiční příspěvek na opravu dlažby na chodbách budovy</t>
  </si>
  <si>
    <t xml:space="preserve">            ZŠ a MŠ F-M, El. Krásnohorské 2254</t>
  </si>
  <si>
    <t xml:space="preserve">            ZŠ a MŠ F-M, El. Krásnohorské 2254 - ÚZ 88005</t>
  </si>
  <si>
    <t xml:space="preserve">            ZŠ a MŠ F-M, El. Krásnohorské 2254 - ÚZ 88505</t>
  </si>
  <si>
    <t xml:space="preserve">            ZŠ a MŠ F-M, El. Krásnohorské 2254 - ÚZ 33058 - Výzva č. 57</t>
  </si>
  <si>
    <t xml:space="preserve">            ZŠ a MŠ F-M, El. Krásnohorské 2254 - na kroužky Centra sportu</t>
  </si>
  <si>
    <t xml:space="preserve">            ZŠ a MŠ F-M, El. Krásnohorské 2254 - správce školního hřiště</t>
  </si>
  <si>
    <t xml:space="preserve">            ZŠ a MŠ F-M, El. Krásnohorská 2254 - neinvestiční příspěvek na opravu chodníku za budovou</t>
  </si>
  <si>
    <t xml:space="preserve">            ZŠ čp. 139</t>
  </si>
  <si>
    <t xml:space="preserve">            ZŠ a MŠ F-M, El. Krásnohorské 2254 - neinvestiční příspěvek na opravu chodníku za budovou</t>
  </si>
  <si>
    <t xml:space="preserve">            ZŠ čp. 139 a malování školní jídelny v objektu ZŠ čp. 139</t>
  </si>
  <si>
    <t xml:space="preserve">            ZŠ a MŠ F-M, El. Krásnohorská 2254 - investiční příspěvek na rekonstrukci chlapeckého sociálního</t>
  </si>
  <si>
    <t xml:space="preserve">            zařízení v budově El. Krásnohorské čp. 2254</t>
  </si>
  <si>
    <t xml:space="preserve">            ZŠ F-M, Pionýrů 400</t>
  </si>
  <si>
    <t xml:space="preserve">            ZŠ F-M, Pionýrů 400 - na kroužky Centra sportu</t>
  </si>
  <si>
    <t xml:space="preserve">            ZŠ F-M, Pionýrů 400 na provoz tělocvičny</t>
  </si>
  <si>
    <t xml:space="preserve">            ZŠ F-M, Pionýrů 400 - neinvestiční příspěvek na projekt BŠŠ - Šachy - gymnastika mozku</t>
  </si>
  <si>
    <t xml:space="preserve">            ZŠ F-M, Pionýrů 400 - na revize</t>
  </si>
  <si>
    <t xml:space="preserve">            ZŠ F-M, Pionýrů 400 - Výzva č. 56 - ÚZ 33058</t>
  </si>
  <si>
    <t xml:space="preserve">            ZŠ F-M, Pionýrů 400 - Kutil - ÚZ 33058</t>
  </si>
  <si>
    <t xml:space="preserve">            ZŠ F-M, Pionýrů 400 - ÚZ 88005 - Fyzika nás baví</t>
  </si>
  <si>
    <t xml:space="preserve">            ZŠ F-M, 1. máje 1700</t>
  </si>
  <si>
    <t xml:space="preserve">            ZŠ F-M, 1. máje 1700 - na kroužky Centra sportu</t>
  </si>
  <si>
    <t xml:space="preserve">            ZŠ F-M, 1. máje 1700 na provoz tělocvičny</t>
  </si>
  <si>
    <t xml:space="preserve">            ZŠ F-M, 1. máje 1700 - Společně do EU - ÚZ 33058</t>
  </si>
  <si>
    <t xml:space="preserve">            ZŠ F-M, 1. máje 1700 - neinvestiční příspěvek na opravy podlah v kmenových třídách</t>
  </si>
  <si>
    <t xml:space="preserve">            ZŠ F-M, Československé armády 570</t>
  </si>
  <si>
    <t xml:space="preserve">            ZŠ F-M, Československé armády 570 - na kroužky Centra sportu</t>
  </si>
  <si>
    <t xml:space="preserve">            ZŠ F-M, Československé armády 570 - zahraniční lektoři</t>
  </si>
  <si>
    <t xml:space="preserve">            ZŠ F-M, Československé armády 570 - správce školního hřiště</t>
  </si>
  <si>
    <t xml:space="preserve">            ZŠ F-M, Československé armády 570 na talentované žáky</t>
  </si>
  <si>
    <t xml:space="preserve">            ZŠ F-M, Československé armády 570 - neinvestiční příspěvek na opravu podlah ve 2 tělocvičnách</t>
  </si>
  <si>
    <t xml:space="preserve">            ZŠ F-M, Československé armády 570 - neinvestiční příspěvek na zvýšené náklady na revize</t>
  </si>
  <si>
    <t xml:space="preserve">            ZŠ F-M, Československé armády 570 - neinvestiční příspěvek na opravu výmalby a nátěr stropů</t>
  </si>
  <si>
    <t xml:space="preserve">            2 tělocvičen školy</t>
  </si>
  <si>
    <t xml:space="preserve">            ZŠ F-M, Československé armády 570 - investiční příspěvek na rekonstrukci elektroinstalace </t>
  </si>
  <si>
    <t xml:space="preserve">            pavilonu 3a, výmalbu a nátěr stropů 2 tělocvičen školy</t>
  </si>
  <si>
    <t xml:space="preserve">            ZŠ F-M, Československé armády 570 - ÚZ 33058</t>
  </si>
  <si>
    <t xml:space="preserve">            ZŠ a MŠ F-M, Chlebovice pro ZŠ Chlebovice</t>
  </si>
  <si>
    <t xml:space="preserve">            ZŠ a MŠ F-M, Chlebovice - na pořízení vybavení do školní jídelny</t>
  </si>
  <si>
    <t xml:space="preserve">            ZŠ a MŠ F-M, Lískovec pro ZŠ Lískovec</t>
  </si>
  <si>
    <t xml:space="preserve">            ZŠ a MŠ F-M, Lískovec pro ZŠ Lískovec - na kroužky Centra sportu</t>
  </si>
  <si>
    <t xml:space="preserve">            ZŠ a MŠ F-M, Lískovec pro ZŠ Lískovec - správce školního hřiště</t>
  </si>
  <si>
    <t xml:space="preserve">            ZŠ a MŠ F-M, Lískovec - na kácení a likvidaci dřevin</t>
  </si>
  <si>
    <t xml:space="preserve">            ZŠ a MŠ F-M, Lískovec - na revize</t>
  </si>
  <si>
    <t xml:space="preserve">            ZŠ a MŠ F-M, Skalice pro ZŠ Skalice</t>
  </si>
  <si>
    <t xml:space="preserve">            ZŠ a MŠ F-M, Skalice - ÚZ 33058 - EU Frýdek-Místek</t>
  </si>
  <si>
    <t xml:space="preserve">            ZŠ a MŠ F-M, Skalice na provoz KD ve Skalici</t>
  </si>
  <si>
    <t xml:space="preserve">            ZŠ a MŠ F-M, Skalice pro ZŠ Skalice - neinvestiční příspěvek na opravu oplocení kolem zahrady</t>
  </si>
  <si>
    <t xml:space="preserve">            a opravu herních prvků na zahradě školy</t>
  </si>
  <si>
    <t xml:space="preserve">            Městská knihovna Frýdek-Místek</t>
  </si>
  <si>
    <t xml:space="preserve">            Městská knihovna Frýdek-Místek - investiční transfer na nákup služebního vozidla</t>
  </si>
  <si>
    <t xml:space="preserve">            Městská knihovna Frýdek-Místek - ÚZ 00345</t>
  </si>
  <si>
    <t xml:space="preserve">            Městská knihovna Frýdek-Místek - ÚZ 34053</t>
  </si>
  <si>
    <t xml:space="preserve">            Národní dům Frýdek-Místek  </t>
  </si>
  <si>
    <t xml:space="preserve">            Národní dům Frýdek-Místek na Sweetsenfest 2015</t>
  </si>
  <si>
    <t xml:space="preserve">            Národní dům Frýdek-Místek - neinvestiční příspěvek na opravy dlažby, vstupního schodiště,</t>
  </si>
  <si>
    <t xml:space="preserve">            nadstřešení zídky a štítové stěny v Nové scéně Vlast a opravu prvků fasády Národního domu</t>
  </si>
  <si>
    <t xml:space="preserve">            Národní dům Frýdek-Místek - neinvestiční příspěvek na akci Korejské dny</t>
  </si>
  <si>
    <t xml:space="preserve">            Národní dům Frýdek-Místek - na akci Rozsvěcování vánočního stromu</t>
  </si>
  <si>
    <t xml:space="preserve">            Středisko volného času Klíč</t>
  </si>
  <si>
    <t xml:space="preserve">            Středisko volného času Klíč - ÚZ 00133</t>
  </si>
  <si>
    <t xml:space="preserve">            Středisko volného času Klíč - "Prázdniny ve městě"</t>
  </si>
  <si>
    <t xml:space="preserve">            Středisko volného času Klíč - akce "Advent"</t>
  </si>
  <si>
    <t xml:space="preserve">            Středisko volného času Klíč - neinvestiční příspěvek na výměnu plynového kotle</t>
  </si>
  <si>
    <t xml:space="preserve">            Společnost pro podporu a rozvoj kina Vlast</t>
  </si>
  <si>
    <t xml:space="preserve">            Dětský folklórní soubor Ostravička</t>
  </si>
  <si>
    <t xml:space="preserve">            DFS Ostravička - Mezinárodní folklorní festival</t>
  </si>
  <si>
    <t xml:space="preserve">            Soubor lidových písní a tanců Ostravica</t>
  </si>
  <si>
    <t xml:space="preserve">            Klub rodičů a přátel dětského folklórního souboru Ondrášek</t>
  </si>
  <si>
    <t xml:space="preserve">            Obč. sdružení Pod Svícnem - Sweetsenfest </t>
  </si>
  <si>
    <t xml:space="preserve">            Obč. sdružení Český svaz včelařů - Fojtství na energie</t>
  </si>
  <si>
    <t xml:space="preserve">            Židovská obec v Ostravě</t>
  </si>
  <si>
    <t xml:space="preserve">            Zdeněk Tofel - na akci MF Souznění </t>
  </si>
  <si>
    <t xml:space="preserve">            KAM o. s. na provozní náklady klubu</t>
  </si>
  <si>
    <t xml:space="preserve">            Handicap Centrum, Škola života Frýdek-Místek o. p. s. na celostátní Letní Sportovní olympiádu</t>
  </si>
  <si>
    <t xml:space="preserve">            v lehké atletice pro mládež s mentálním postižením</t>
  </si>
  <si>
    <t xml:space="preserve">            Kulturní fond - viz doplňující příloha č. 1</t>
  </si>
  <si>
    <t xml:space="preserve">            Sportovní fond - viz doplňující příloha č. 2</t>
  </si>
  <si>
    <t xml:space="preserve">            Centrum sportu - viz doplňující příloha č. 3</t>
  </si>
  <si>
    <t xml:space="preserve">            Fond výchovy, vzdělávání a zájmových aktivit - viz doplňující příloha č. 4</t>
  </si>
  <si>
    <t xml:space="preserve">            TJ Slezan Frýdek-Místek na akci Hornická desítka</t>
  </si>
  <si>
    <t xml:space="preserve">            TJ Slezan Frýdek-Místek - na náklady činnosti atletického družstva žen</t>
  </si>
  <si>
    <t xml:space="preserve">            Tělocvičná jednota SOKOL Frýdek-Místek</t>
  </si>
  <si>
    <t xml:space="preserve">            Sportovní klub policie Frýdek-Místek</t>
  </si>
  <si>
    <t xml:space="preserve">            Sportovní klub Městské policie na náklady klubu</t>
  </si>
  <si>
    <t xml:space="preserve">            Beskydská šachová škola</t>
  </si>
  <si>
    <t xml:space="preserve">            Beskydská šachová škola - turnaj šachových nadějí</t>
  </si>
  <si>
    <t xml:space="preserve">            Beskydská šachová škola z. s. na Mistrovství světa mládeže, Mistrovství Evropy a Mistrovství</t>
  </si>
  <si>
    <t xml:space="preserve">            Evropské unie v roce 2015</t>
  </si>
  <si>
    <t xml:space="preserve">            Městský fotbalový klub Frýdek-Místek</t>
  </si>
  <si>
    <t xml:space="preserve">            Hokejový club Frýdek-Místek                      </t>
  </si>
  <si>
    <t xml:space="preserve">            Hokejový club Frýdek-Mísek na provoz a činnost mládežnických družstev</t>
  </si>
  <si>
    <t xml:space="preserve">            HC Frýdek-Místek 2015 s. r. o. </t>
  </si>
  <si>
    <t xml:space="preserve">            BK Frýdek-Místek na dresy a sportovní vybavení pro hráče klubu</t>
  </si>
  <si>
    <t xml:space="preserve">            Školící a Výukové Centrum Asklépios z. s. - neinvestiční transfer na dofinancování projektu</t>
  </si>
  <si>
    <t xml:space="preserve">            k prevenci zvládání rizikových a emočně náročných situací ve školním prostředí (ZRIVI)</t>
  </si>
  <si>
    <t xml:space="preserve">            Cyklistický klub Racing Olešná na MČR amatérských cyklistů</t>
  </si>
  <si>
    <t xml:space="preserve">            FbC Frýdek-Místek na Prague Games 2015</t>
  </si>
  <si>
    <t xml:space="preserve">            BK Klasik, o. s. na sportovní nájmy</t>
  </si>
  <si>
    <t xml:space="preserve">            GB Draculino, o. s. - na ceny, diplomy a medaile na turnaj v brazilském Jiu-Jitsu</t>
  </si>
  <si>
    <t xml:space="preserve">            Školní sportovní klub BESKYDY o. s.</t>
  </si>
  <si>
    <t xml:space="preserve">            Výdaje odboru ŠKMaT z transferů</t>
  </si>
  <si>
    <t xml:space="preserve">            Ostatní výdaje odboru ŠKMaT</t>
  </si>
  <si>
    <t>ORJ 07-Odbor dopravy a silničního hospodářství</t>
  </si>
  <si>
    <t>Z toho: ČSAD Frýdek-Místek, a.s. na provoz MHD</t>
  </si>
  <si>
    <t xml:space="preserve">            ČSAD Frýdek-Místek, a.s. na PAD</t>
  </si>
  <si>
    <t xml:space="preserve">            ARRIVA Morava a.s. na PAD </t>
  </si>
  <si>
    <t xml:space="preserve">            Obslužnost Česko-Těšínsko</t>
  </si>
  <si>
    <t xml:space="preserve">            NIPI bezbariérové prostředí, o.p.s. </t>
  </si>
  <si>
    <t xml:space="preserve">            Výdaje odboru dopravy a silničního hospodářství z transferů</t>
  </si>
  <si>
    <t xml:space="preserve">            Ostatní výdaje odboru dopravy a silničního hospodářství</t>
  </si>
  <si>
    <t>ORJ 09-Odbor životního prostředí a zemědělství</t>
  </si>
  <si>
    <t xml:space="preserve">Z toho: Sdružení vlastníků lesa </t>
  </si>
  <si>
    <t xml:space="preserve">            Fond životního prostředí - viz doplňující příloha č. 5</t>
  </si>
  <si>
    <t xml:space="preserve">            Výdaje odboru životního prostředí a zemědělství z transferů</t>
  </si>
  <si>
    <t xml:space="preserve">            Lesy ČR, s. p. - ÚZ 29004</t>
  </si>
  <si>
    <t xml:space="preserve">            Lesy ČR, s. p., Lesní správa Frýdek-Místek - ÚZ 29008</t>
  </si>
  <si>
    <t xml:space="preserve">            Lesy ČR, s. p., Lesní správa Ostrava - ÚZ 29008</t>
  </si>
  <si>
    <t xml:space="preserve">            Lesy ČR, s. p., Lesní správa Ostravice - ÚZ 29008</t>
  </si>
  <si>
    <t xml:space="preserve">            Ostravské městské lesy a zeleň, s. r. o., Ostrava-Zábřeh - ÚZ 29008</t>
  </si>
  <si>
    <t xml:space="preserve">            Ing. Czernek Jiří, Bystřice - ÚZ 29008</t>
  </si>
  <si>
    <t xml:space="preserve">            Ing. Svoboda Tomáš, Kunčice pod Onřejníkem - ÚZ 29008</t>
  </si>
  <si>
    <t xml:space="preserve">            Ostatní výdaje odboru životního prostředí a zemědělství</t>
  </si>
  <si>
    <t>ORJ 10-Odbor sociální péče</t>
  </si>
  <si>
    <t>Z toho: Ostatní výdaje odboru sociální péče</t>
  </si>
  <si>
    <t xml:space="preserve">            Výdaje odboru sociální péče z transferů</t>
  </si>
  <si>
    <t>ORJ 11-Odbor sociálních služeb</t>
  </si>
  <si>
    <t>Z toho: Jesle Frýdek-Místek</t>
  </si>
  <si>
    <t xml:space="preserve">            HOSPIC Frýdek-Místek, p.o. </t>
  </si>
  <si>
    <t xml:space="preserve">            HOSPIC Frýdek-Místek, p.o. - ÚZ 13305</t>
  </si>
  <si>
    <t xml:space="preserve">            Penzion pro seniory Frýdek-Místek  </t>
  </si>
  <si>
    <t xml:space="preserve">            Penzion pro seniory Frýdek-Místek - ÚZ 13305</t>
  </si>
  <si>
    <t xml:space="preserve">            Centrum pečovatelské služby Frýdek-Místek, p.o. </t>
  </si>
  <si>
    <t xml:space="preserve">            Centrum pečovatelské služby Frýdek-Místek, p.o. - ÚZ 13305</t>
  </si>
  <si>
    <t xml:space="preserve">            Centrum pečovatelské služby Frýdek-Místek, p.o. - projekt "Zdravé vaření s bylinkami" - v Centru </t>
  </si>
  <si>
    <t xml:space="preserve">            denních služeb Domovinka</t>
  </si>
  <si>
    <t xml:space="preserve">            Centrum pečovatelské služby Frýdek-Místek, p.o. - projekt "Pochod pro seniory 2015"</t>
  </si>
  <si>
    <t xml:space="preserve">            ŽIRAFA-Integrované centrum</t>
  </si>
  <si>
    <t xml:space="preserve">            Žirafa-Integrované centrum F-M, p. o. - investiční transfer na nákup sprchového lůžka</t>
  </si>
  <si>
    <t xml:space="preserve">            Žirafa-Integrované centrum F-M, p. o. - ÚZ 13305</t>
  </si>
  <si>
    <t xml:space="preserve">            Centrum nové naděje - občanská poradna</t>
  </si>
  <si>
    <t xml:space="preserve">            Centrum pro dětský sluch Tamtam, o. p. s. - raná péče rodinám dětí se sluchovým postižením</t>
  </si>
  <si>
    <t xml:space="preserve">            a kombinovaným postižením</t>
  </si>
  <si>
    <t xml:space="preserve">            Handicap centrum Škola života Frýdek-Místek, o. p. s. - podpora sociálních služeb pro osoby</t>
  </si>
  <si>
    <t xml:space="preserve">            se zdravotním postižením, denní stacionář Škola života</t>
  </si>
  <si>
    <t xml:space="preserve">            Charita Javorník - Dům pokojného stáří</t>
  </si>
  <si>
    <t xml:space="preserve">            Charita Javorník - Dům pro seniory</t>
  </si>
  <si>
    <t xml:space="preserve">            Domov pro seniory Frýdek-Místek</t>
  </si>
  <si>
    <t xml:space="preserve">            Domov pro seniory Frýdek-Místek - ÚZ 13305</t>
  </si>
  <si>
    <t xml:space="preserve">            Domov pro seniory Frýdek-Místek, p. o. - projekt "Hry seniorů 2015"</t>
  </si>
  <si>
    <t xml:space="preserve">            Integrovaný sociální ústav Komorní Lhotka</t>
  </si>
  <si>
    <t xml:space="preserve">            Armáda spásy - azylový dům Ostrava</t>
  </si>
  <si>
    <t xml:space="preserve">            Nemocnice ve Frýdku-Místku, p.o. - IX. Beskydský endoskopický workshop </t>
  </si>
  <si>
    <t xml:space="preserve">            Nemocnice ve Frýdku-Místku, p.o. - Beskydské pediatrické dny</t>
  </si>
  <si>
    <t xml:space="preserve">            Nemocnice ve Frýdku-Místku, p.o. - 44. ročník Dne zdravotníků</t>
  </si>
  <si>
    <t xml:space="preserve">            Nemocnice ve Frýdku-Místku, p.o. - investiční transfer na nákup pacientského překládacího </t>
  </si>
  <si>
    <t xml:space="preserve">            zařízení</t>
  </si>
  <si>
    <t xml:space="preserve">            Nemocnice ve Frýdku-Místku , p.o. - projekt "Zkvalitnění a podpora ošetřovatelské péče na Oddělení </t>
  </si>
  <si>
    <t xml:space="preserve">            následné péče Nemocnice ve Frýdku-Místku, p.o."</t>
  </si>
  <si>
    <t xml:space="preserve">            Nemocnice ve Frýdku-Místku, p.o. - neinvestiční dotace na zakoupení kompenzačních pomůcek </t>
  </si>
  <si>
    <t xml:space="preserve">            pro oddělení následné péče</t>
  </si>
  <si>
    <t xml:space="preserve">            Nemocnice ve Frýdku-Místku, p.o. - neinvestiční dotace na nákup polohovacích pomůcek a vybavení</t>
  </si>
  <si>
    <t xml:space="preserve">            pro nově zřizovanou kapacitu léčebny dlouhodobě nemocných</t>
  </si>
  <si>
    <t xml:space="preserve">            NIPI bezbariérové prostředí, o.p.s. - vyrovnávání příležitostí pro občany se zdravotním postižením</t>
  </si>
  <si>
    <t xml:space="preserve">            prostřednictvím ochrany veřejného zájmu na úseku bezbariérové výstavby</t>
  </si>
  <si>
    <t xml:space="preserve">            Armáda spásy - Domov Přístav</t>
  </si>
  <si>
    <t xml:space="preserve">            Armáda spásy Domov Přístav Frýdek-Místek - závazek vyrovnávací platby SOHZ - zajištění provozu</t>
  </si>
  <si>
    <t xml:space="preserve">            Domova se zvláštním režimem v objektu ul. Míru 1313</t>
  </si>
  <si>
    <t xml:space="preserve">            Čtyřlístek - Centrum pro osoby se zdravotním postižením</t>
  </si>
  <si>
    <t xml:space="preserve">            Závazek MSK - podpora sociálních služeb - domy na půl cesty</t>
  </si>
  <si>
    <t xml:space="preserve">            Závazek MSK - podpora sociálních služeb - azylové domy</t>
  </si>
  <si>
    <t xml:space="preserve">            Závazek MSK - podpora sociálních služeb - nízkoprahová denní centra</t>
  </si>
  <si>
    <t xml:space="preserve">            Společně o.p.s. Brno na zajištění provozu Senior pointu</t>
  </si>
  <si>
    <t xml:space="preserve">            Domov se zvláštním režimem MEDELA, o. p. s.</t>
  </si>
  <si>
    <t xml:space="preserve">            Občanské sdružení ONŽ - pomoc a poradenství pro ženy a dívky - podpora a zkvalitnění </t>
  </si>
  <si>
    <t xml:space="preserve">            sociální služby poskytované sociálně znevýhodněným ženám a jejich rodinám</t>
  </si>
  <si>
    <t xml:space="preserve">            Renarkon, o. p. s. - kontaktní a poradenské centrum Frýdek-Místek</t>
  </si>
  <si>
    <t xml:space="preserve">            Renarkon, o. p. s. - terénní program Frýdecko-Místecko</t>
  </si>
  <si>
    <t xml:space="preserve">            Renarkon, o. p. s. - projekt "Kontaktní a poradenské centrum Frýdek-Místek"</t>
  </si>
  <si>
    <t xml:space="preserve">            Slezská Diakonie - poradna rané péče EUNIKA</t>
  </si>
  <si>
    <t xml:space="preserve">            Slezská Diakonie - DORKAS Ostrava, tísňová péče</t>
  </si>
  <si>
    <t xml:space="preserve">            Středisko rané péče SPRP Ostrava - rané péče pro rodiny s dětmi se zrakovým postižením</t>
  </si>
  <si>
    <t xml:space="preserve">            Kafira, o. p. s. - sociální rehabilitace pro zrakově postižené občany města F-M a okolí</t>
  </si>
  <si>
    <t xml:space="preserve">            Podané ruce, z. s. - 15. výročí canisterapie v našem městě</t>
  </si>
  <si>
    <t xml:space="preserve">            Podané ruce, z. s. - koordinace canisterapie v našem městě</t>
  </si>
  <si>
    <t xml:space="preserve">            Oblastní spolek ČČK Frýdek-Místek - humanitární služby pro osoby bez přístřeší a osoby</t>
  </si>
  <si>
    <t xml:space="preserve">            v nepříznivé sociální situaci</t>
  </si>
  <si>
    <t xml:space="preserve">            Oblastní spolek ČČK FM - projekt "Mobilní ošetřovací jednotka"</t>
  </si>
  <si>
    <t xml:space="preserve">            Oblastní spolek ČČK FM - projekt "Humanitární jednotka"</t>
  </si>
  <si>
    <t xml:space="preserve">            Oblastní spolek ČČK FM - projekt "Oceňování, evidence a propagace bezpříspěvkového</t>
  </si>
  <si>
    <t xml:space="preserve">            dárcovství krve"</t>
  </si>
  <si>
    <t xml:space="preserve">            Oblastní spolek ČČK FM - projekt "Den zdraví a sociálních služeb"</t>
  </si>
  <si>
    <t xml:space="preserve">            Sjednocená organizace nevidomých a slabozrakých v ČR - odborné sociální poradenství</t>
  </si>
  <si>
    <t xml:space="preserve">            pro osoby se zrakovým postižením</t>
  </si>
  <si>
    <t xml:space="preserve">            Sjednocená organizace nevidomých a slabozrakých v ČR - sociálně aktivizační služby</t>
  </si>
  <si>
    <t xml:space="preserve">            pro zrakově postižené občany</t>
  </si>
  <si>
    <t xml:space="preserve">            Centrum pro zdravotně postižené Moravskoslezského kraje, o. p. s. - poradna pro osoby</t>
  </si>
  <si>
    <t xml:space="preserve">            se zdravotním postižením Frýdek-Místek</t>
  </si>
  <si>
    <t xml:space="preserve">            Centrum pro zdravotně postižené Moravskoslezského kraje, o. p. s. - sociálně-aktivizační</t>
  </si>
  <si>
    <t xml:space="preserve">            služby pro seniory a osoby se zdravotním postižením</t>
  </si>
  <si>
    <t xml:space="preserve">            Obecně prospěšná společnost ADRA - dobrovolnické programy ADRA ve F-M v roce 2015</t>
  </si>
  <si>
    <t xml:space="preserve">            Obecně prospěšná společnost ADRA - sociální šatník ADRA 2015</t>
  </si>
  <si>
    <t xml:space="preserve">            Domov sv. Jana Křtitele, s. r. o. - poskytování pobytové sociální služby</t>
  </si>
  <si>
    <t xml:space="preserve">            Svaz důchodců ČR, o. s. městská organizace Frýdek-Místek - podpora volnočasových aktivit</t>
  </si>
  <si>
    <t xml:space="preserve">            seniorů města F-M a okolí</t>
  </si>
  <si>
    <t xml:space="preserve">            Svaz důchodců ČR - projekt "Kondiční plavání seniorů v bazénu"</t>
  </si>
  <si>
    <t xml:space="preserve">            Svaz důchodců ČR - projekt "Rekondiční pobyt seniorů"</t>
  </si>
  <si>
    <t xml:space="preserve">            Slezská diakonie - RÚT F-M, sociální rehabilitace</t>
  </si>
  <si>
    <t xml:space="preserve">            Slezská diakonie - NOE F-M, podpora samostatného bydlení</t>
  </si>
  <si>
    <t xml:space="preserve">            Slezská diakonie - EFFATHA F-M, sociálně terapeutické dílny</t>
  </si>
  <si>
    <t xml:space="preserve">            Slezská diakonie - sociální asistence Frýdek-Místek</t>
  </si>
  <si>
    <t xml:space="preserve">            Slezská diakonie - SÁRA F-M, noclehárna pro ženy</t>
  </si>
  <si>
    <t xml:space="preserve">            Slezská diakonie - SÁRA F-M, sociální rehabilitace</t>
  </si>
  <si>
    <t xml:space="preserve">            Slezská diakonie - BETHEL F-M, terénní program</t>
  </si>
  <si>
    <t xml:space="preserve">            Slezská diakonie - BETHEL F-M, noclehárna pro muže</t>
  </si>
  <si>
    <t xml:space="preserve">            Centrum služeb pro neslyšící a nedoslýchavé, o. p. s. - tlumočnická služba</t>
  </si>
  <si>
    <t xml:space="preserve">            Filadelfie, o. s. - nízkoprahový klub U-kryt</t>
  </si>
  <si>
    <t xml:space="preserve">            Beskyd DZR, o. p. s. - projekt Důstojně s nemocí</t>
  </si>
  <si>
    <t xml:space="preserve">            Beskyd DZR, o. p. s. - projekt "Sedací váha"</t>
  </si>
  <si>
    <t xml:space="preserve">            Podané ruce-osobní asistence - zajištění osobní asistence seniorům a lidem s handicapem</t>
  </si>
  <si>
    <t xml:space="preserve">            ve statutárním městě Frýdek-Místek</t>
  </si>
  <si>
    <t xml:space="preserve">            Charita Frýdek-Místek - Terénní služba ZOOM</t>
  </si>
  <si>
    <t xml:space="preserve">            Charita Frýdek-Místek - Týdenní stacionář</t>
  </si>
  <si>
    <t xml:space="preserve">            Charita Frýdek-Místek - Terénní služba Rebel</t>
  </si>
  <si>
    <t xml:space="preserve">            Charita Frýdek-Místek - Centrum Pramínek</t>
  </si>
  <si>
    <t xml:space="preserve">            Charita Frýdek-Místek - Charitní pečovatelská služba</t>
  </si>
  <si>
    <t xml:space="preserve">            Charita Frýdek-Místek - Odlehčovací služba</t>
  </si>
  <si>
    <t xml:space="preserve">            Charita Frýdek-Místek - "Oáza pokoje" pro psychicky nemocné</t>
  </si>
  <si>
    <t xml:space="preserve">            Charita Frýdek-Místek - Klub Nezbeda</t>
  </si>
  <si>
    <t xml:space="preserve">            Charita Frýdek-Místek - Denní centrum Maják</t>
  </si>
  <si>
    <t xml:space="preserve">            Charita Frýdek-Místek - Dům pokojného stáří u Panny Marie Frýdecké</t>
  </si>
  <si>
    <t xml:space="preserve">            Charita Frýdek-Místek - dobrovolnické hnutí při Charitě Frýdek-Místek</t>
  </si>
  <si>
    <t xml:space="preserve">            Charita Frýdek-Místek - projekt "Ozdravný pobyt klientů Oázy pokoje pro psychicky nemocné"</t>
  </si>
  <si>
    <t xml:space="preserve">            Charita Frýdek-Místek - projekt "Ozdravný pobyt klientů Denního centra Maják"</t>
  </si>
  <si>
    <t xml:space="preserve">            Charita Frýdek-Místek - projekt "Rozvoj mobilní hospicové péče v Charitě Frýdek-Místek"</t>
  </si>
  <si>
    <t xml:space="preserve">            Charita Frýdek-Místek - projekt "Rekondiční plavání pro klienty Oázy pokoje a Denního centra</t>
  </si>
  <si>
    <t xml:space="preserve">            Maják v roce 2015"</t>
  </si>
  <si>
    <t xml:space="preserve">            S.T.O.P. - doučování dětí ze sociokulturně znevýhodněného prostředí ve FM</t>
  </si>
  <si>
    <t xml:space="preserve">            Modrý kříž v České republice - Poradna Modrého kříže v ČR</t>
  </si>
  <si>
    <t xml:space="preserve">            Modrý kříž v České republice - Následná péče</t>
  </si>
  <si>
    <t xml:space="preserve">            Roska Frýdek-Místek - projekt "Rekondiční rehabilitační pobyt v nestátním zdravotnickém zařízení</t>
  </si>
  <si>
    <t xml:space="preserve">            Odra na Ostravici"</t>
  </si>
  <si>
    <t xml:space="preserve">            Střední zdravotnická škola Frýdek-Místek - projekt "Vzdělání, podpora a zdravotní osvěta </t>
  </si>
  <si>
    <t xml:space="preserve">            rodinných pečovatelů - péče o osobu blízkou"</t>
  </si>
  <si>
    <t xml:space="preserve">            Střední zdravotnická škola Frýdek-Místek - projekt "Zdravý senior" </t>
  </si>
  <si>
    <t xml:space="preserve">            Plavecký oddíl Frýdek-Místek - projekt "Plavání k odolnosti a zdravému životnímu stylu"</t>
  </si>
  <si>
    <t xml:space="preserve">            Sdružení Moravskoslezských celiaků - projekt "Informační a edukační centrum na pomoc lidem</t>
  </si>
  <si>
    <t xml:space="preserve">            s celiakií"</t>
  </si>
  <si>
    <t xml:space="preserve">            Svaz postižených civilizačními chorobami v ČR, ZO Naděje - projekt "Rekondiční ozdravný pobyt</t>
  </si>
  <si>
    <t xml:space="preserve">            - rehabilitace pro účastníky - koupele, masáže, parafín"</t>
  </si>
  <si>
    <t xml:space="preserve">            GOODWILL - vyšší odborná škola s. r. o. </t>
  </si>
  <si>
    <t xml:space="preserve">            Výdaje odboru sociálních služeb z transferů</t>
  </si>
  <si>
    <t xml:space="preserve">            Ostatní výdaje odboru sociálních služeb</t>
  </si>
  <si>
    <t>ORJ 12-Investiční odbor</t>
  </si>
  <si>
    <t xml:space="preserve">Z toho: Výdaje investičního odboru z transferů </t>
  </si>
  <si>
    <t xml:space="preserve">            Ostatní výdaje investičního odboru</t>
  </si>
  <si>
    <t xml:space="preserve">            Sportplex Frýdek-Místek, s.r.o. - investiční dotace na realizaci stavby Hala Polárka</t>
  </si>
  <si>
    <t>ORJ 13-Odbor územního rozvoje a stavebního řádu</t>
  </si>
  <si>
    <t>Z toho: Beskydské informační centrum</t>
  </si>
  <si>
    <t xml:space="preserve">            Beskydské informační centrum - akce Beskydské rekordy</t>
  </si>
  <si>
    <t xml:space="preserve">            Beskydské informační centrum na realizaci kampaně VISITFM</t>
  </si>
  <si>
    <t xml:space="preserve">            Beskydské informační centrum - ÚZ 00675</t>
  </si>
  <si>
    <t xml:space="preserve">            Beskydské informační centrum - ÚZ 00201</t>
  </si>
  <si>
    <t xml:space="preserve">            Destinační Management turistické oblasti Beskydy-Valašsko, o.p.s. - příspěvek </t>
  </si>
  <si>
    <t xml:space="preserve">            do Fondu cestovního ruchu </t>
  </si>
  <si>
    <t xml:space="preserve">            Sdružení Region Beskydy</t>
  </si>
  <si>
    <t xml:space="preserve">            Dobrovolný svazek obcí Olešná</t>
  </si>
  <si>
    <t xml:space="preserve">            Sdružení historických sídel Čech, Moravy a Slezska</t>
  </si>
  <si>
    <t xml:space="preserve">            Národní síť Zdravých měst </t>
  </si>
  <si>
    <t xml:space="preserve">            Svaz měst a obcí ČR</t>
  </si>
  <si>
    <t xml:space="preserve">            Asociace měst pro cyklisty</t>
  </si>
  <si>
    <t xml:space="preserve">            Sdružení obcí povodí Stonávky - finanční dar</t>
  </si>
  <si>
    <t xml:space="preserve">            Sdružení pro rozvoj Moravskoslezského kraje</t>
  </si>
  <si>
    <t xml:space="preserve">            Program regenerace objektů s historickou nebo historizující fasádou na území města Frýdek-Místek</t>
  </si>
  <si>
    <t xml:space="preserve">            Fond regenerace - viz doplňující příloha č. 7</t>
  </si>
  <si>
    <t xml:space="preserve">            Rezerva na spolufinancování dotací</t>
  </si>
  <si>
    <t xml:space="preserve">            Moravskoslezský kraj - neinvestiční příspěvek na společnou prezentaci na mezinárodní výstavě</t>
  </si>
  <si>
    <t xml:space="preserve">            EXPO 2015</t>
  </si>
  <si>
    <t xml:space="preserve">            Sdružení pro rozvoj Moravskoslezského kraje z. s. - neinvestiční příspěvek na akci REGION</t>
  </si>
  <si>
    <t xml:space="preserve">            PRO SEBE 2015</t>
  </si>
  <si>
    <t xml:space="preserve">            Ostatní výdaje odboru územního rozvoje a stavebního řádu</t>
  </si>
  <si>
    <t xml:space="preserve">            Výdaje odboru územního rozvoje a stavebního řádu z transferů</t>
  </si>
  <si>
    <t xml:space="preserve">            Zachování a obnova kulturních památek - ÚZ 34054</t>
  </si>
  <si>
    <t xml:space="preserve">V tom: Český svaz chovatelů, základní organizacce Frýdek 1 na výdaje spojené s obnovou objektu Dům </t>
  </si>
  <si>
    <t xml:space="preserve">            chovatelů, Zámecké náměstí 1251, Frýdek-Místek (oprava krovu, fungicidní sanace zdiva a krovu, </t>
  </si>
  <si>
    <t xml:space="preserve">            vyzdění nových pilířů, výměna krytiny a okapového systému a související práce)</t>
  </si>
  <si>
    <t xml:space="preserve">            Roland Krmaschek na výdaje spojené s obnovou měšťanského domu čp. 60, ul. Hluboká, </t>
  </si>
  <si>
    <t xml:space="preserve">            Frýdek-Místek (venkovní a vnitřní permanentní drenážní systém, provedeních vnitřních sanačních</t>
  </si>
  <si>
    <t xml:space="preserve">            omítek, v 1. PP a 1. NP a související práce)</t>
  </si>
  <si>
    <t xml:space="preserve">            Ing. Irena Grocholová a RNDr. Marcela Hájková na výdaje spojené s obnovou měšťanského domu </t>
  </si>
  <si>
    <t xml:space="preserve">            čp. 23, ul. Tržní, Frýdek-Místek (statické zajištění klenby v 1. PP, opravy vnitřních a vnějších omítek,</t>
  </si>
  <si>
    <t xml:space="preserve">            oprava klempířských výrobků a související práce)</t>
  </si>
  <si>
    <t xml:space="preserve">            Jana Šturcová a Jiří Bědroň na výdaje spojené s obnovou měšťanského domu čp. 16, náměsti</t>
  </si>
  <si>
    <t xml:space="preserve">            Svobody, Frýdek-Místek (odstranění a oprava poškozených omítek, oprava dešťových svodů, provedení</t>
  </si>
  <si>
    <t xml:space="preserve">            nátěru fasády a související práce)</t>
  </si>
  <si>
    <t>ORJ 16-Městská policie</t>
  </si>
  <si>
    <t>Z toho: Fond prevence kriminality - viz doplňující příloha č. 6</t>
  </si>
  <si>
    <t xml:space="preserve">            Výdaje Městské policie z transferů</t>
  </si>
  <si>
    <t xml:space="preserve">            Pedagogicko-psychologická poradna, p. o. - projekt "Rodičovská abeceda"</t>
  </si>
  <si>
    <t xml:space="preserve">            Ostatní výdaje Městské policie</t>
  </si>
  <si>
    <t>ORJ 17-Odbor informačních technologií</t>
  </si>
  <si>
    <t>Z toho: Výdaje odboru informačních technologií z transferů</t>
  </si>
  <si>
    <t xml:space="preserve">            Ostatní výdaje odboru informačních technologií</t>
  </si>
  <si>
    <t>ORJ 18-Odbor bezpečnostních rizik a prevence kriminality</t>
  </si>
  <si>
    <t xml:space="preserve">Z toho: Záchranný hasičský sbor Moravskoslezského kraje </t>
  </si>
  <si>
    <t xml:space="preserve">            Moravskoslezský kraj - investiční transfer na nákup vozidla pro JPO</t>
  </si>
  <si>
    <t xml:space="preserve">            Ostatní výdaje odboru bezpečnostních rizik a prevence kriminality</t>
  </si>
  <si>
    <t xml:space="preserve">            Výdaje odboru bezpečnostních rizik a prevence kriminality z transferů</t>
  </si>
  <si>
    <t>Výdaje celkem (třída 5 + 6)</t>
  </si>
  <si>
    <t>Z toho:</t>
  </si>
  <si>
    <t>Běžné výdaje (třída 5)</t>
  </si>
  <si>
    <t>Kapitálové výdaje (třída 6)</t>
  </si>
  <si>
    <t>Financování - výdaje (třída 8)</t>
  </si>
  <si>
    <t>8115 - Sociální fond</t>
  </si>
  <si>
    <t xml:space="preserve">           Fond rozvoje bydlení</t>
  </si>
  <si>
    <t xml:space="preserve">           Fond pomoci občanům dotčeným výstavbou komunikace R/48</t>
  </si>
  <si>
    <t xml:space="preserve">           Fond pomoci občanům dotčeným živelními pohromami</t>
  </si>
  <si>
    <t xml:space="preserve">           Účelový zůstatek k 31. 12. </t>
  </si>
  <si>
    <t xml:space="preserve">           Neúčelový zůstatek k 31. 12.</t>
  </si>
  <si>
    <t>8124 - Splátky úvěrů</t>
  </si>
  <si>
    <t xml:space="preserve">           Splátky revolvingového úvěru</t>
  </si>
  <si>
    <t>Financování - výdaje celkem (třída 8)</t>
  </si>
  <si>
    <t>Celkem potřeby (výdaje + financování výdaje)</t>
  </si>
  <si>
    <t>5. změna                 rozpočtu</t>
  </si>
  <si>
    <t xml:space="preserve">            Biskupství ostravsko-opavské, Biskupské lesy - ÚZ 29004</t>
  </si>
  <si>
    <t>Rozpočtová        opatření RM            č. 165 - 200</t>
  </si>
  <si>
    <t>Rozpočet roku 2015                                    po 5. změně                                                a RO RM č. 1 - 200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</si>
</sst>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2"/>
      <name val="Arial CE"/>
      <family val="2"/>
      <charset val="238"/>
    </font>
    <font>
      <i/>
      <sz val="8"/>
      <name val="Arial CE"/>
      <charset val="238"/>
    </font>
    <font>
      <sz val="7"/>
      <name val="Arial CE"/>
      <family val="2"/>
      <charset val="238"/>
    </font>
    <font>
      <sz val="7"/>
      <name val="Arial CE"/>
      <charset val="238"/>
    </font>
    <font>
      <b/>
      <sz val="11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b/>
      <sz val="11"/>
      <color indexed="8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5" xfId="0" applyFill="1" applyBorder="1"/>
    <xf numFmtId="0" fontId="3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0" fillId="4" borderId="7" xfId="0" applyFill="1" applyBorder="1"/>
    <xf numFmtId="0" fontId="0" fillId="4" borderId="2" xfId="0" applyFill="1" applyBorder="1"/>
    <xf numFmtId="0" fontId="6" fillId="0" borderId="9" xfId="0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0" fillId="0" borderId="0" xfId="0" applyBorder="1"/>
    <xf numFmtId="0" fontId="6" fillId="0" borderId="12" xfId="0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4" fontId="5" fillId="4" borderId="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4" fontId="0" fillId="5" borderId="7" xfId="0" applyNumberForma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5" fillId="5" borderId="7" xfId="0" applyNumberFormat="1" applyFont="1" applyFill="1" applyBorder="1" applyAlignment="1">
      <alignment vertical="center"/>
    </xf>
    <xf numFmtId="4" fontId="8" fillId="5" borderId="7" xfId="0" applyNumberFormat="1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4" fontId="1" fillId="6" borderId="7" xfId="0" applyNumberFormat="1" applyFont="1" applyFill="1" applyBorder="1" applyAlignment="1">
      <alignment vertical="center"/>
    </xf>
    <xf numFmtId="4" fontId="0" fillId="0" borderId="0" xfId="0" applyNumberFormat="1"/>
    <xf numFmtId="0" fontId="5" fillId="0" borderId="5" xfId="0" applyFon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9" fillId="7" borderId="8" xfId="0" applyFont="1" applyFill="1" applyBorder="1" applyAlignment="1">
      <alignment vertical="center"/>
    </xf>
    <xf numFmtId="4" fontId="8" fillId="7" borderId="7" xfId="0" applyNumberFormat="1" applyFont="1" applyFill="1" applyBorder="1" applyAlignment="1">
      <alignment vertical="center"/>
    </xf>
    <xf numFmtId="4" fontId="8" fillId="7" borderId="16" xfId="0" applyNumberFormat="1" applyFont="1" applyFill="1" applyBorder="1" applyAlignment="1">
      <alignment vertical="center"/>
    </xf>
    <xf numFmtId="4" fontId="8" fillId="7" borderId="8" xfId="0" applyNumberFormat="1" applyFont="1" applyFill="1" applyBorder="1" applyAlignment="1">
      <alignment vertical="center"/>
    </xf>
    <xf numFmtId="0" fontId="8" fillId="7" borderId="7" xfId="0" applyFont="1" applyFill="1" applyBorder="1" applyAlignment="1">
      <alignment vertical="center"/>
    </xf>
    <xf numFmtId="0" fontId="8" fillId="0" borderId="0" xfId="0" applyFont="1"/>
    <xf numFmtId="0" fontId="10" fillId="2" borderId="8" xfId="0" applyFont="1" applyFill="1" applyBorder="1" applyAlignment="1">
      <alignment vertical="center"/>
    </xf>
    <xf numFmtId="4" fontId="10" fillId="2" borderId="7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10" fillId="2" borderId="27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10" fillId="2" borderId="16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4" fontId="6" fillId="0" borderId="26" xfId="0" applyNumberFormat="1" applyFont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3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4" fontId="6" fillId="0" borderId="15" xfId="0" applyNumberFormat="1" applyFont="1" applyBorder="1" applyAlignment="1">
      <alignment horizontal="right" vertical="center"/>
    </xf>
    <xf numFmtId="0" fontId="5" fillId="7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5" fillId="8" borderId="7" xfId="0" applyFont="1" applyFill="1" applyBorder="1" applyAlignment="1">
      <alignment vertical="center"/>
    </xf>
    <xf numFmtId="4" fontId="8" fillId="8" borderId="7" xfId="0" applyNumberFormat="1" applyFont="1" applyFill="1" applyBorder="1" applyAlignment="1">
      <alignment vertical="center"/>
    </xf>
    <xf numFmtId="4" fontId="8" fillId="8" borderId="16" xfId="0" applyNumberFormat="1" applyFont="1" applyFill="1" applyBorder="1" applyAlignment="1">
      <alignment vertical="center"/>
    </xf>
    <xf numFmtId="4" fontId="8" fillId="8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4" fontId="0" fillId="5" borderId="16" xfId="0" applyNumberFormat="1" applyFill="1" applyBorder="1" applyAlignment="1">
      <alignment vertical="center"/>
    </xf>
    <xf numFmtId="4" fontId="0" fillId="5" borderId="8" xfId="0" applyNumberForma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Alignment="1"/>
    <xf numFmtId="4" fontId="13" fillId="6" borderId="7" xfId="0" applyNumberFormat="1" applyFont="1" applyFill="1" applyBorder="1" applyAlignment="1">
      <alignment vertical="center"/>
    </xf>
    <xf numFmtId="4" fontId="0" fillId="0" borderId="0" xfId="0" applyNumberFormat="1" applyAlignment="1"/>
    <xf numFmtId="0" fontId="0" fillId="0" borderId="0" xfId="0" applyFont="1" applyBorder="1" applyAlignment="1"/>
    <xf numFmtId="0" fontId="14" fillId="0" borderId="0" xfId="0" applyFont="1" applyAlignment="1">
      <alignment horizontal="right"/>
    </xf>
    <xf numFmtId="4" fontId="6" fillId="0" borderId="10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4" fontId="11" fillId="0" borderId="2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33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32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20108</xdr:rowOff>
    </xdr:from>
    <xdr:ext cx="216534" cy="264560"/>
    <xdr:sp macro="" textlink="">
      <xdr:nvSpPr>
        <xdr:cNvPr id="2" name="TextovéPole 1"/>
        <xdr:cNvSpPr txBox="1"/>
      </xdr:nvSpPr>
      <xdr:spPr>
        <a:xfrm>
          <a:off x="5638800" y="2544233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cs-CZ" sz="1100"/>
            <a:t> </a:t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13</xdr:row>
      <xdr:rowOff>20108</xdr:rowOff>
    </xdr:from>
    <xdr:ext cx="216534" cy="264560"/>
    <xdr:sp macro="" textlink="">
      <xdr:nvSpPr>
        <xdr:cNvPr id="5" name="TextovéPole 4"/>
        <xdr:cNvSpPr txBox="1"/>
      </xdr:nvSpPr>
      <xdr:spPr>
        <a:xfrm>
          <a:off x="5638800" y="2544233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cs-CZ" sz="1100"/>
            <a:t> </a:t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14</xdr:row>
      <xdr:rowOff>20108</xdr:rowOff>
    </xdr:from>
    <xdr:ext cx="216534" cy="264560"/>
    <xdr:sp macro="" textlink="">
      <xdr:nvSpPr>
        <xdr:cNvPr id="7" name="TextovéPole 6"/>
        <xdr:cNvSpPr txBox="1"/>
      </xdr:nvSpPr>
      <xdr:spPr>
        <a:xfrm>
          <a:off x="5638800" y="2744258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cs-CZ" sz="1100"/>
            <a:t> </a:t>
          </a:r>
        </a:p>
      </xdr:txBody>
    </xdr:sp>
    <xdr:clientData/>
  </xdr:oneCellAnchor>
  <xdr:oneCellAnchor>
    <xdr:from>
      <xdr:col>1</xdr:col>
      <xdr:colOff>0</xdr:colOff>
      <xdr:row>15</xdr:row>
      <xdr:rowOff>20108</xdr:rowOff>
    </xdr:from>
    <xdr:ext cx="216534" cy="264560"/>
    <xdr:sp macro="" textlink="">
      <xdr:nvSpPr>
        <xdr:cNvPr id="8" name="TextovéPole 7"/>
        <xdr:cNvSpPr txBox="1"/>
      </xdr:nvSpPr>
      <xdr:spPr>
        <a:xfrm>
          <a:off x="5638800" y="2944283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cs-CZ" sz="1100"/>
            <a:t> </a:t>
          </a:r>
        </a:p>
      </xdr:txBody>
    </xdr:sp>
    <xdr:clientData/>
  </xdr:oneCellAnchor>
  <xdr:oneCellAnchor>
    <xdr:from>
      <xdr:col>1</xdr:col>
      <xdr:colOff>0</xdr:colOff>
      <xdr:row>14</xdr:row>
      <xdr:rowOff>20108</xdr:rowOff>
    </xdr:from>
    <xdr:ext cx="216534" cy="264560"/>
    <xdr:sp macro="" textlink="">
      <xdr:nvSpPr>
        <xdr:cNvPr id="9" name="TextovéPole 8"/>
        <xdr:cNvSpPr txBox="1"/>
      </xdr:nvSpPr>
      <xdr:spPr>
        <a:xfrm>
          <a:off x="5638800" y="2744258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cs-CZ" sz="1100"/>
            <a:t> </a:t>
          </a:r>
        </a:p>
      </xdr:txBody>
    </xdr:sp>
    <xdr:clientData/>
  </xdr:oneCellAnchor>
  <xdr:oneCellAnchor>
    <xdr:from>
      <xdr:col>1</xdr:col>
      <xdr:colOff>0</xdr:colOff>
      <xdr:row>15</xdr:row>
      <xdr:rowOff>20108</xdr:rowOff>
    </xdr:from>
    <xdr:ext cx="216534" cy="264560"/>
    <xdr:sp macro="" textlink="">
      <xdr:nvSpPr>
        <xdr:cNvPr id="10" name="TextovéPole 9"/>
        <xdr:cNvSpPr txBox="1"/>
      </xdr:nvSpPr>
      <xdr:spPr>
        <a:xfrm>
          <a:off x="5638800" y="2944283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cs-CZ" sz="1100"/>
            <a:t> </a:t>
          </a:r>
        </a:p>
      </xdr:txBody>
    </xdr:sp>
    <xdr:clientData/>
  </xdr:oneCellAnchor>
  <xdr:oneCellAnchor>
    <xdr:from>
      <xdr:col>1</xdr:col>
      <xdr:colOff>0</xdr:colOff>
      <xdr:row>13</xdr:row>
      <xdr:rowOff>20108</xdr:rowOff>
    </xdr:from>
    <xdr:ext cx="216534" cy="264560"/>
    <xdr:sp macro="" textlink="">
      <xdr:nvSpPr>
        <xdr:cNvPr id="11" name="TextovéPole 10"/>
        <xdr:cNvSpPr txBox="1"/>
      </xdr:nvSpPr>
      <xdr:spPr>
        <a:xfrm>
          <a:off x="5638800" y="2544233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cs-CZ" sz="1100"/>
            <a:t> </a:t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14</xdr:row>
      <xdr:rowOff>20108</xdr:rowOff>
    </xdr:from>
    <xdr:ext cx="216534" cy="264560"/>
    <xdr:sp macro="" textlink="">
      <xdr:nvSpPr>
        <xdr:cNvPr id="13" name="TextovéPole 12"/>
        <xdr:cNvSpPr txBox="1"/>
      </xdr:nvSpPr>
      <xdr:spPr>
        <a:xfrm>
          <a:off x="5638800" y="2744258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cs-CZ" sz="1100"/>
            <a:t> </a:t>
          </a:r>
        </a:p>
      </xdr:txBody>
    </xdr:sp>
    <xdr:clientData/>
  </xdr:oneCellAnchor>
  <xdr:oneCellAnchor>
    <xdr:from>
      <xdr:col>1</xdr:col>
      <xdr:colOff>0</xdr:colOff>
      <xdr:row>15</xdr:row>
      <xdr:rowOff>20108</xdr:rowOff>
    </xdr:from>
    <xdr:ext cx="216534" cy="264560"/>
    <xdr:sp macro="" textlink="">
      <xdr:nvSpPr>
        <xdr:cNvPr id="14" name="TextovéPole 13"/>
        <xdr:cNvSpPr txBox="1"/>
      </xdr:nvSpPr>
      <xdr:spPr>
        <a:xfrm>
          <a:off x="5638800" y="2944283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cs-CZ" sz="1100"/>
            <a:t> </a:t>
          </a:r>
        </a:p>
      </xdr:txBody>
    </xdr:sp>
    <xdr:clientData/>
  </xdr:oneCellAnchor>
  <xdr:oneCellAnchor>
    <xdr:from>
      <xdr:col>1</xdr:col>
      <xdr:colOff>0</xdr:colOff>
      <xdr:row>15</xdr:row>
      <xdr:rowOff>20108</xdr:rowOff>
    </xdr:from>
    <xdr:ext cx="216534" cy="264560"/>
    <xdr:sp macro="" textlink="">
      <xdr:nvSpPr>
        <xdr:cNvPr id="15" name="TextovéPole 14"/>
        <xdr:cNvSpPr txBox="1"/>
      </xdr:nvSpPr>
      <xdr:spPr>
        <a:xfrm>
          <a:off x="5638800" y="2944283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cs-CZ" sz="1100"/>
            <a:t> </a:t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15</xdr:row>
      <xdr:rowOff>20108</xdr:rowOff>
    </xdr:from>
    <xdr:ext cx="216534" cy="264560"/>
    <xdr:sp macro="" textlink="">
      <xdr:nvSpPr>
        <xdr:cNvPr id="17" name="TextovéPole 16"/>
        <xdr:cNvSpPr txBox="1"/>
      </xdr:nvSpPr>
      <xdr:spPr>
        <a:xfrm>
          <a:off x="5638800" y="2944283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cs-CZ" sz="1100"/>
            <a:t> </a:t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9" name="TextovéPole 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0" name="TextovéPole 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1" name="TextovéPole 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7" name="TextovéPole 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8" name="TextovéPole 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9" name="TextovéPole 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0" name="TextovéPole 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1" name="TextovéPole 3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2" name="TextovéPole 3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3" name="TextovéPole 3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4" name="TextovéPole 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" name="TextovéPole 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36" name="TextovéPole 35"/>
        <xdr:cNvSpPr txBox="1"/>
      </xdr:nvSpPr>
      <xdr:spPr>
        <a:xfrm>
          <a:off x="5638800" y="1073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7" name="TextovéPole 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" name="TextovéPole 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" name="TextovéPole 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" name="TextovéPole 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" name="TextovéPole 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" name="TextovéPole 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" name="TextovéPole 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" name="TextovéPole 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" name="TextovéPole 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" name="TextovéPole 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7" name="TextovéPole 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8" name="TextovéPole 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" name="TextovéPole 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" name="TextovéPole 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1" name="TextovéPole 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2" name="TextovéPole 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3" name="TextovéPole 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4" name="TextovéPole 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5" name="TextovéPole 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6" name="TextovéPole 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7" name="TextovéPole 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8" name="TextovéPole 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9" name="TextovéPole 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0" name="TextovéPole 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1" name="TextovéPole 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2" name="TextovéPole 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3" name="TextovéPole 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4" name="TextovéPole 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5" name="TextovéPole 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15</xdr:row>
      <xdr:rowOff>20108</xdr:rowOff>
    </xdr:from>
    <xdr:ext cx="216534" cy="264560"/>
    <xdr:sp macro="" textlink="">
      <xdr:nvSpPr>
        <xdr:cNvPr id="66" name="TextovéPole 65"/>
        <xdr:cNvSpPr txBox="1"/>
      </xdr:nvSpPr>
      <xdr:spPr>
        <a:xfrm>
          <a:off x="5638800" y="2944283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cs-CZ" sz="1100"/>
            <a:t> </a:t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4" name="TextovéPole 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6" name="TextovéPole 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2" name="TextovéPole 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3" name="TextovéPole 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4" name="TextovéPole 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5" name="TextovéPole 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6" name="TextovéPole 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7" name="TextovéPole 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8" name="TextovéPole 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9" name="TextovéPole 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0" name="TextovéPole 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1" name="TextovéPole 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2" name="TextovéPole 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3" name="TextovéPole 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4" name="TextovéPole 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5" name="TextovéPole 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6" name="TextovéPole 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7" name="TextovéPole 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8" name="TextovéPole 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9" name="TextovéPole 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0" name="TextovéPole 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1" name="TextovéPole 1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15</xdr:row>
      <xdr:rowOff>20108</xdr:rowOff>
    </xdr:from>
    <xdr:ext cx="216534" cy="264560"/>
    <xdr:sp macro="" textlink="">
      <xdr:nvSpPr>
        <xdr:cNvPr id="102" name="TextovéPole 101"/>
        <xdr:cNvSpPr txBox="1"/>
      </xdr:nvSpPr>
      <xdr:spPr>
        <a:xfrm>
          <a:off x="5638800" y="2944283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cs-CZ" sz="1100"/>
            <a:t> </a:t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3" name="TextovéPole 1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4" name="TextovéPole 1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5" name="TextovéPole 1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6" name="TextovéPole 1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7" name="TextovéPole 1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8" name="TextovéPole 1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9" name="TextovéPole 1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0" name="TextovéPole 1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1" name="TextovéPole 1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2" name="TextovéPole 1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3" name="TextovéPole 1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4" name="TextovéPole 1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5" name="TextovéPole 1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6" name="TextovéPole 1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7" name="TextovéPole 11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8" name="TextovéPole 1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5111750</xdr:colOff>
      <xdr:row>52</xdr:row>
      <xdr:rowOff>0</xdr:rowOff>
    </xdr:from>
    <xdr:ext cx="184731" cy="264560"/>
    <xdr:sp macro="" textlink="">
      <xdr:nvSpPr>
        <xdr:cNvPr id="119" name="TextovéPole 118"/>
        <xdr:cNvSpPr txBox="1"/>
      </xdr:nvSpPr>
      <xdr:spPr>
        <a:xfrm>
          <a:off x="511175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0" name="TextovéPole 1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1" name="TextovéPole 1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2" name="TextovéPole 1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3" name="TextovéPole 1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4" name="TextovéPole 1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5" name="TextovéPole 12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6" name="TextovéPole 1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7" name="TextovéPole 1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8" name="TextovéPole 1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9" name="TextovéPole 1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0" name="TextovéPole 1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1" name="TextovéPole 13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2" name="TextovéPole 13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3" name="TextovéPole 13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4" name="TextovéPole 1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5" name="TextovéPole 1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6" name="TextovéPole 13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7" name="TextovéPole 1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8" name="TextovéPole 1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9" name="TextovéPole 1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0" name="TextovéPole 1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1" name="TextovéPole 1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2" name="TextovéPole 1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3" name="TextovéPole 1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4" name="TextovéPole 1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5" name="TextovéPole 1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6" name="TextovéPole 1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7" name="TextovéPole 1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8" name="TextovéPole 1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9" name="TextovéPole 1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50" name="TextovéPole 1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51" name="TextovéPole 1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52" name="TextovéPole 1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53" name="TextovéPole 1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54" name="TextovéPole 1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55" name="TextovéPole 1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56" name="TextovéPole 1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57" name="TextovéPole 1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58" name="TextovéPole 1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59" name="TextovéPole 1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60" name="TextovéPole 1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61" name="TextovéPole 1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62" name="TextovéPole 1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63" name="TextovéPole 1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64" name="TextovéPole 1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65" name="TextovéPole 1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66" name="TextovéPole 16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67" name="TextovéPole 1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68" name="TextovéPole 1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69" name="TextovéPole 1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70" name="TextovéPole 16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71" name="TextovéPole 1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72" name="TextovéPole 17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73" name="TextovéPole 1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74" name="TextovéPole 1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75" name="TextovéPole 1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76" name="TextovéPole 1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77" name="TextovéPole 1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78" name="TextovéPole 17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79" name="TextovéPole 17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80" name="TextovéPole 17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81" name="TextovéPole 1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82" name="TextovéPole 1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83" name="TextovéPole 1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84" name="TextovéPole 1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85" name="TextovéPole 1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86" name="TextovéPole 1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87" name="TextovéPole 1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88" name="TextovéPole 1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89" name="TextovéPole 1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90" name="TextovéPole 1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91" name="TextovéPole 1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92" name="TextovéPole 1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93" name="TextovéPole 1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94" name="TextovéPole 1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95" name="TextovéPole 1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96" name="TextovéPole 1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97" name="TextovéPole 1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98" name="TextovéPole 1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99" name="TextovéPole 1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00" name="TextovéPole 1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01" name="TextovéPole 2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02" name="TextovéPole 20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03" name="TextovéPole 2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04" name="TextovéPole 2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05" name="TextovéPole 2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06" name="TextovéPole 2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07" name="TextovéPole 2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08" name="TextovéPole 2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09" name="TextovéPole 2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10" name="TextovéPole 2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11" name="TextovéPole 2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12" name="TextovéPole 2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13" name="TextovéPole 2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14" name="TextovéPole 2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15" name="TextovéPole 2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16" name="TextovéPole 2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17" name="TextovéPole 21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18" name="TextovéPole 2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19" name="TextovéPole 2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20" name="TextovéPole 2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21" name="TextovéPole 2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22" name="TextovéPole 2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23" name="TextovéPole 2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24" name="TextovéPole 2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25" name="TextovéPole 22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26" name="TextovéPole 2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27" name="TextovéPole 2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28" name="TextovéPole 2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29" name="TextovéPole 2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30" name="TextovéPole 2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31" name="TextovéPole 23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32" name="TextovéPole 23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33" name="TextovéPole 23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34" name="TextovéPole 2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35" name="TextovéPole 2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36" name="TextovéPole 23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37" name="TextovéPole 2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38" name="TextovéPole 2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39" name="TextovéPole 2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40" name="TextovéPole 2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41" name="TextovéPole 2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42" name="TextovéPole 2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43" name="TextovéPole 2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44" name="TextovéPole 2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45" name="TextovéPole 2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46" name="TextovéPole 2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47" name="TextovéPole 2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48" name="TextovéPole 2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49" name="TextovéPole 2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50" name="TextovéPole 2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51" name="TextovéPole 2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52" name="TextovéPole 2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53" name="TextovéPole 2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54" name="TextovéPole 2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55" name="TextovéPole 2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56" name="TextovéPole 2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57" name="TextovéPole 2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58" name="TextovéPole 2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59" name="TextovéPole 2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60" name="TextovéPole 2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61" name="TextovéPole 2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62" name="TextovéPole 2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63" name="TextovéPole 2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64" name="TextovéPole 2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65" name="TextovéPole 2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66" name="TextovéPole 26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67" name="TextovéPole 2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68" name="TextovéPole 2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69" name="TextovéPole 2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70" name="TextovéPole 26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71" name="TextovéPole 2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72" name="TextovéPole 27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73" name="TextovéPole 2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74" name="TextovéPole 2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75" name="TextovéPole 2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76" name="TextovéPole 2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77" name="TextovéPole 2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78" name="TextovéPole 27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79" name="TextovéPole 27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80" name="TextovéPole 27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81" name="TextovéPole 2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82" name="TextovéPole 2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83" name="TextovéPole 2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84" name="TextovéPole 2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85" name="TextovéPole 2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86" name="TextovéPole 2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87" name="TextovéPole 2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88" name="TextovéPole 2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89" name="TextovéPole 2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90" name="TextovéPole 2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91" name="TextovéPole 2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92" name="TextovéPole 2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93" name="TextovéPole 2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94" name="TextovéPole 2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95" name="TextovéPole 2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96" name="TextovéPole 2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97" name="TextovéPole 2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98" name="TextovéPole 2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299" name="TextovéPole 2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00" name="TextovéPole 2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01" name="TextovéPole 3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02" name="TextovéPole 30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03" name="TextovéPole 3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04" name="TextovéPole 3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05" name="TextovéPole 3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06" name="TextovéPole 3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07" name="TextovéPole 3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08" name="TextovéPole 3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09" name="TextovéPole 3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10" name="TextovéPole 3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11" name="TextovéPole 3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12" name="TextovéPole 3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13" name="TextovéPole 3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14" name="TextovéPole 3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15" name="TextovéPole 3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16" name="TextovéPole 3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17" name="TextovéPole 31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18" name="TextovéPole 3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19" name="TextovéPole 3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20" name="TextovéPole 3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21" name="TextovéPole 3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22" name="TextovéPole 3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23" name="TextovéPole 3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24" name="TextovéPole 3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25" name="TextovéPole 32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26" name="TextovéPole 3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27" name="TextovéPole 3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28" name="TextovéPole 3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29" name="TextovéPole 3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30" name="TextovéPole 3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31" name="TextovéPole 33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32" name="TextovéPole 33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33" name="TextovéPole 33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34" name="TextovéPole 3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35" name="TextovéPole 3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36" name="TextovéPole 33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37" name="TextovéPole 3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38" name="TextovéPole 3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39" name="TextovéPole 3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40" name="TextovéPole 3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41" name="TextovéPole 3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42" name="TextovéPole 3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43" name="TextovéPole 3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44" name="TextovéPole 3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45" name="TextovéPole 3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46" name="TextovéPole 3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47" name="TextovéPole 3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48" name="TextovéPole 3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49" name="TextovéPole 3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0" name="TextovéPole 3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1" name="TextovéPole 3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2" name="TextovéPole 3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3" name="TextovéPole 3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4" name="TextovéPole 3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5" name="TextovéPole 3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6" name="TextovéPole 3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7" name="TextovéPole 3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8" name="TextovéPole 3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9" name="TextovéPole 3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60" name="TextovéPole 3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61" name="TextovéPole 3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62" name="TextovéPole 3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63" name="TextovéPole 3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64" name="TextovéPole 3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65" name="TextovéPole 3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66" name="TextovéPole 36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67" name="TextovéPole 3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68" name="TextovéPole 3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69" name="TextovéPole 3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70" name="TextovéPole 36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71" name="TextovéPole 3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72" name="TextovéPole 37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73" name="TextovéPole 3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74" name="TextovéPole 3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75" name="TextovéPole 3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76" name="TextovéPole 3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77" name="TextovéPole 3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78" name="TextovéPole 37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79" name="TextovéPole 37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0" name="TextovéPole 37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1" name="TextovéPole 3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2" name="TextovéPole 3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3" name="TextovéPole 3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4" name="TextovéPole 3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5" name="TextovéPole 3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6" name="TextovéPole 3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7" name="TextovéPole 3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8" name="TextovéPole 3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9" name="TextovéPole 3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0" name="TextovéPole 3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1" name="TextovéPole 3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2" name="TextovéPole 3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3" name="TextovéPole 3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4" name="TextovéPole 3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5" name="TextovéPole 3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6" name="TextovéPole 3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7" name="TextovéPole 3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8" name="TextovéPole 3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9" name="TextovéPole 3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0" name="TextovéPole 3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1" name="TextovéPole 4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2" name="TextovéPole 40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3" name="TextovéPole 4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4" name="TextovéPole 4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5" name="TextovéPole 4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6" name="TextovéPole 4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7" name="TextovéPole 4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8" name="TextovéPole 4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9" name="TextovéPole 4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0" name="TextovéPole 4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1" name="TextovéPole 4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2" name="TextovéPole 4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3" name="TextovéPole 4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4" name="TextovéPole 4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5" name="TextovéPole 4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6" name="TextovéPole 4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7" name="TextovéPole 41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8" name="TextovéPole 4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9" name="TextovéPole 4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0" name="TextovéPole 4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1" name="TextovéPole 4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2" name="TextovéPole 4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3" name="TextovéPole 4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4" name="TextovéPole 4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5" name="TextovéPole 42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6" name="TextovéPole 4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7" name="TextovéPole 4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8" name="TextovéPole 4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9" name="TextovéPole 4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0" name="TextovéPole 4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1" name="TextovéPole 43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2" name="TextovéPole 43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3" name="TextovéPole 43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4" name="TextovéPole 4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5" name="TextovéPole 4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6" name="TextovéPole 43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7" name="TextovéPole 4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8" name="TextovéPole 4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9" name="TextovéPole 4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0" name="TextovéPole 4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1" name="TextovéPole 4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2" name="TextovéPole 4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3" name="TextovéPole 4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4" name="TextovéPole 4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5" name="TextovéPole 4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6" name="TextovéPole 4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7" name="TextovéPole 4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8" name="TextovéPole 4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9" name="TextovéPole 4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0" name="TextovéPole 4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1" name="TextovéPole 4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2" name="TextovéPole 4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3" name="TextovéPole 4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4" name="TextovéPole 4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5" name="TextovéPole 4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6" name="TextovéPole 4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7" name="TextovéPole 4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8" name="TextovéPole 4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9" name="TextovéPole 4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0" name="TextovéPole 4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1" name="TextovéPole 4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2" name="TextovéPole 4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3" name="TextovéPole 4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4" name="TextovéPole 4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5" name="TextovéPole 4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6" name="TextovéPole 46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7" name="TextovéPole 4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8" name="TextovéPole 4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9" name="TextovéPole 4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70" name="TextovéPole 46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71" name="TextovéPole 4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1109133</xdr:colOff>
      <xdr:row>52</xdr:row>
      <xdr:rowOff>0</xdr:rowOff>
    </xdr:from>
    <xdr:ext cx="184731" cy="264560"/>
    <xdr:sp macro="" textlink="">
      <xdr:nvSpPr>
        <xdr:cNvPr id="472" name="TextovéPole 471"/>
        <xdr:cNvSpPr txBox="1"/>
      </xdr:nvSpPr>
      <xdr:spPr>
        <a:xfrm>
          <a:off x="6643158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73" name="TextovéPole 4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74" name="TextovéPole 4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75" name="TextovéPole 4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76" name="TextovéPole 4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77" name="TextovéPole 4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478" name="TextovéPole 477"/>
        <xdr:cNvSpPr txBox="1"/>
      </xdr:nvSpPr>
      <xdr:spPr>
        <a:xfrm>
          <a:off x="6638925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479" name="TextovéPole 478"/>
        <xdr:cNvSpPr txBox="1"/>
      </xdr:nvSpPr>
      <xdr:spPr>
        <a:xfrm>
          <a:off x="6638925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480" name="TextovéPole 479"/>
        <xdr:cNvSpPr txBox="1"/>
      </xdr:nvSpPr>
      <xdr:spPr>
        <a:xfrm>
          <a:off x="6638925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81" name="TextovéPole 4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82" name="TextovéPole 4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83" name="TextovéPole 4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84" name="TextovéPole 4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85" name="TextovéPole 4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86" name="TextovéPole 4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87" name="TextovéPole 4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88" name="TextovéPole 4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89" name="TextovéPole 4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0" name="TextovéPole 4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1" name="TextovéPole 4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2" name="TextovéPole 4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3" name="TextovéPole 4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4" name="TextovéPole 4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5" name="TextovéPole 4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6" name="TextovéPole 4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7" name="TextovéPole 4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8" name="TextovéPole 4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9" name="TextovéPole 4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0" name="TextovéPole 4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1" name="TextovéPole 5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2" name="TextovéPole 50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3" name="TextovéPole 5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4" name="TextovéPole 5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5" name="TextovéPole 5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6" name="TextovéPole 5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7" name="TextovéPole 5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8" name="TextovéPole 5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9" name="TextovéPole 5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10" name="TextovéPole 5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11" name="TextovéPole 5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12" name="TextovéPole 5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13" name="TextovéPole 5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14" name="TextovéPole 5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15" name="TextovéPole 5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16" name="TextovéPole 5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17" name="TextovéPole 51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18" name="TextovéPole 5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19" name="TextovéPole 5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20" name="TextovéPole 5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21" name="TextovéPole 5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22" name="TextovéPole 5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23" name="TextovéPole 5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24" name="TextovéPole 5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25" name="TextovéPole 52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26" name="TextovéPole 5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27" name="TextovéPole 5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28" name="TextovéPole 5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29" name="TextovéPole 5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30" name="TextovéPole 5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31" name="TextovéPole 53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32" name="TextovéPole 53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33" name="TextovéPole 53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34" name="TextovéPole 5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35" name="TextovéPole 5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36" name="TextovéPole 53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37" name="TextovéPole 5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38" name="TextovéPole 5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39" name="TextovéPole 5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40" name="TextovéPole 5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41" name="TextovéPole 5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42" name="TextovéPole 5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43" name="TextovéPole 5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44" name="TextovéPole 5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45" name="TextovéPole 5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46" name="TextovéPole 5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47" name="TextovéPole 5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48" name="TextovéPole 5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49" name="TextovéPole 5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50" name="TextovéPole 5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51" name="TextovéPole 5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52" name="TextovéPole 5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53" name="TextovéPole 5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54" name="TextovéPole 5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55" name="TextovéPole 5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56" name="TextovéPole 5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57" name="TextovéPole 5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58" name="TextovéPole 5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59" name="TextovéPole 5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60" name="TextovéPole 5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61" name="TextovéPole 5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62" name="TextovéPole 5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63" name="TextovéPole 5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64" name="TextovéPole 5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65" name="TextovéPole 5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66" name="TextovéPole 56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67" name="TextovéPole 5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68" name="TextovéPole 5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69" name="TextovéPole 5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70" name="TextovéPole 56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71" name="TextovéPole 5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72" name="TextovéPole 57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73" name="TextovéPole 5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74" name="TextovéPole 5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75" name="TextovéPole 5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76" name="TextovéPole 5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77" name="TextovéPole 5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78" name="TextovéPole 57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79" name="TextovéPole 57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80" name="TextovéPole 57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81" name="TextovéPole 5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82" name="TextovéPole 5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83" name="TextovéPole 5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84" name="TextovéPole 5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85" name="TextovéPole 5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86" name="TextovéPole 5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87" name="TextovéPole 5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88" name="TextovéPole 5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89" name="TextovéPole 5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90" name="TextovéPole 5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91" name="TextovéPole 5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92" name="TextovéPole 5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93" name="TextovéPole 5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94" name="TextovéPole 5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95" name="TextovéPole 5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96" name="TextovéPole 5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97" name="TextovéPole 5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98" name="TextovéPole 5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99" name="TextovéPole 5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00" name="TextovéPole 5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01" name="TextovéPole 6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02" name="TextovéPole 60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03" name="TextovéPole 6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04" name="TextovéPole 6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05" name="TextovéPole 6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06" name="TextovéPole 6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07" name="TextovéPole 6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08" name="TextovéPole 6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09" name="TextovéPole 6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10" name="TextovéPole 6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11" name="TextovéPole 6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12" name="TextovéPole 6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13" name="TextovéPole 6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14" name="TextovéPole 6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15" name="TextovéPole 6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16" name="TextovéPole 6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17" name="TextovéPole 61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18" name="TextovéPole 6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19" name="TextovéPole 6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20" name="TextovéPole 6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21" name="TextovéPole 6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22" name="TextovéPole 6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23" name="TextovéPole 6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24" name="TextovéPole 6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25" name="TextovéPole 62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26" name="TextovéPole 6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27" name="TextovéPole 6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28" name="TextovéPole 6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29" name="TextovéPole 6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30" name="TextovéPole 6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31" name="TextovéPole 63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32" name="TextovéPole 63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33" name="TextovéPole 63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34" name="TextovéPole 6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35" name="TextovéPole 6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36" name="TextovéPole 63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37" name="TextovéPole 6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38" name="TextovéPole 6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39" name="TextovéPole 6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40" name="TextovéPole 6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41" name="TextovéPole 6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42" name="TextovéPole 6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43" name="TextovéPole 6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44" name="TextovéPole 6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45" name="TextovéPole 6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46" name="TextovéPole 6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47" name="TextovéPole 6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48" name="TextovéPole 6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49" name="TextovéPole 6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50" name="TextovéPole 6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51" name="TextovéPole 6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52" name="TextovéPole 6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53" name="TextovéPole 6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54" name="TextovéPole 6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55" name="TextovéPole 6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56" name="TextovéPole 6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57" name="TextovéPole 6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58" name="TextovéPole 6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59" name="TextovéPole 6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60" name="TextovéPole 6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61" name="TextovéPole 6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62" name="TextovéPole 6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63" name="TextovéPole 6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64" name="TextovéPole 6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65" name="TextovéPole 6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66" name="TextovéPole 66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67" name="TextovéPole 6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68" name="TextovéPole 6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69" name="TextovéPole 6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70" name="TextovéPole 66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71" name="TextovéPole 6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72" name="TextovéPole 67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73" name="TextovéPole 6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74" name="TextovéPole 6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75" name="TextovéPole 6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76" name="TextovéPole 6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77" name="TextovéPole 6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78" name="TextovéPole 67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79" name="TextovéPole 67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80" name="TextovéPole 67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81" name="TextovéPole 6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82" name="TextovéPole 6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83" name="TextovéPole 6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84" name="TextovéPole 6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85" name="TextovéPole 6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86" name="TextovéPole 6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87" name="TextovéPole 6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88" name="TextovéPole 6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89" name="TextovéPole 6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90" name="TextovéPole 6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91" name="TextovéPole 6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92" name="TextovéPole 6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93" name="TextovéPole 6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94" name="TextovéPole 6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95" name="TextovéPole 6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96" name="TextovéPole 6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97" name="TextovéPole 6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98" name="TextovéPole 6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699" name="TextovéPole 6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00" name="TextovéPole 6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01" name="TextovéPole 7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02" name="TextovéPole 70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03" name="TextovéPole 7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04" name="TextovéPole 7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05" name="TextovéPole 7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06" name="TextovéPole 7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07" name="TextovéPole 7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08" name="TextovéPole 7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09" name="TextovéPole 7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10" name="TextovéPole 7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11" name="TextovéPole 7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12" name="TextovéPole 7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13" name="TextovéPole 7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14" name="TextovéPole 7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15" name="TextovéPole 7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16" name="TextovéPole 7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717" name="TextovéPole 716"/>
        <xdr:cNvSpPr txBox="1"/>
      </xdr:nvSpPr>
      <xdr:spPr>
        <a:xfrm>
          <a:off x="6638925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18" name="TextovéPole 7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19" name="TextovéPole 7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20" name="TextovéPole 7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21" name="TextovéPole 7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22" name="TextovéPole 7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23" name="TextovéPole 7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24" name="TextovéPole 7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25" name="TextovéPole 72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26" name="TextovéPole 7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27" name="TextovéPole 7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28" name="TextovéPole 7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29" name="TextovéPole 7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30" name="TextovéPole 7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31" name="TextovéPole 73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32" name="TextovéPole 73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33" name="TextovéPole 73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34" name="TextovéPole 7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35" name="TextovéPole 7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36" name="TextovéPole 73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37" name="TextovéPole 7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38" name="TextovéPole 7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39" name="TextovéPole 7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40" name="TextovéPole 7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41" name="TextovéPole 7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42" name="TextovéPole 7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43" name="TextovéPole 7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44" name="TextovéPole 7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45" name="TextovéPole 7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46" name="TextovéPole 7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47" name="TextovéPole 7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48" name="TextovéPole 7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49" name="TextovéPole 7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50" name="TextovéPole 7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51" name="TextovéPole 7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52" name="TextovéPole 7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53" name="TextovéPole 7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54" name="TextovéPole 7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55" name="TextovéPole 7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56" name="TextovéPole 7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57" name="TextovéPole 7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58" name="TextovéPole 7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59" name="TextovéPole 7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60" name="TextovéPole 7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61" name="TextovéPole 7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62" name="TextovéPole 7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63" name="TextovéPole 7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64" name="TextovéPole 7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65" name="TextovéPole 7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66" name="TextovéPole 76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67" name="TextovéPole 7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68" name="TextovéPole 7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69" name="TextovéPole 7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70" name="TextovéPole 76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71" name="TextovéPole 7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72" name="TextovéPole 77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73" name="TextovéPole 7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74" name="TextovéPole 7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75" name="TextovéPole 7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76" name="TextovéPole 7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77" name="TextovéPole 7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78" name="TextovéPole 77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79" name="TextovéPole 77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80" name="TextovéPole 77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81" name="TextovéPole 7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82" name="TextovéPole 7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83" name="TextovéPole 7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84" name="TextovéPole 7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85" name="TextovéPole 7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86" name="TextovéPole 7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87" name="TextovéPole 7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88" name="TextovéPole 7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89" name="TextovéPole 7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90" name="TextovéPole 7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91" name="TextovéPole 7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92" name="TextovéPole 7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93" name="TextovéPole 7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94" name="TextovéPole 7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95" name="TextovéPole 7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96" name="TextovéPole 7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97" name="TextovéPole 7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98" name="TextovéPole 7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799" name="TextovéPole 7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00" name="TextovéPole 7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01" name="TextovéPole 8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02" name="TextovéPole 80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03" name="TextovéPole 8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04" name="TextovéPole 8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05" name="TextovéPole 8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06" name="TextovéPole 8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07" name="TextovéPole 8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08" name="TextovéPole 8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09" name="TextovéPole 8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10" name="TextovéPole 8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11" name="TextovéPole 8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12" name="TextovéPole 8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13" name="TextovéPole 8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14" name="TextovéPole 8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15" name="TextovéPole 8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16" name="TextovéPole 8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17" name="TextovéPole 81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18" name="TextovéPole 8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19" name="TextovéPole 8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20" name="TextovéPole 8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21" name="TextovéPole 8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22" name="TextovéPole 8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23" name="TextovéPole 8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24" name="TextovéPole 8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940859</xdr:colOff>
      <xdr:row>52</xdr:row>
      <xdr:rowOff>0</xdr:rowOff>
    </xdr:from>
    <xdr:ext cx="184731" cy="264560"/>
    <xdr:sp macro="" textlink="">
      <xdr:nvSpPr>
        <xdr:cNvPr id="825" name="TextovéPole 824"/>
        <xdr:cNvSpPr txBox="1"/>
      </xdr:nvSpPr>
      <xdr:spPr>
        <a:xfrm>
          <a:off x="7579784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26" name="TextovéPole 8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27" name="TextovéPole 8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28" name="TextovéPole 8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29" name="TextovéPole 8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30" name="TextovéPole 8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831" name="TextovéPole 830"/>
        <xdr:cNvSpPr txBox="1"/>
      </xdr:nvSpPr>
      <xdr:spPr>
        <a:xfrm>
          <a:off x="8620125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832" name="TextovéPole 831"/>
        <xdr:cNvSpPr txBox="1"/>
      </xdr:nvSpPr>
      <xdr:spPr>
        <a:xfrm>
          <a:off x="8620125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833" name="TextovéPole 832"/>
        <xdr:cNvSpPr txBox="1"/>
      </xdr:nvSpPr>
      <xdr:spPr>
        <a:xfrm>
          <a:off x="8620125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34" name="TextovéPole 8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35" name="TextovéPole 8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36" name="TextovéPole 83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37" name="TextovéPole 8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38" name="TextovéPole 8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39" name="TextovéPole 8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40" name="TextovéPole 8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41" name="TextovéPole 8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42" name="TextovéPole 8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43" name="TextovéPole 8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44" name="TextovéPole 8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45" name="TextovéPole 8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46" name="TextovéPole 8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47" name="TextovéPole 8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48" name="TextovéPole 8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49" name="TextovéPole 8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50" name="TextovéPole 8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51" name="TextovéPole 8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52" name="TextovéPole 8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53" name="TextovéPole 8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54" name="TextovéPole 8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55" name="TextovéPole 8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56" name="TextovéPole 8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57" name="TextovéPole 8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58" name="TextovéPole 8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59" name="TextovéPole 8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60" name="TextovéPole 8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61" name="TextovéPole 8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62" name="TextovéPole 8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63" name="TextovéPole 8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64" name="TextovéPole 8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65" name="TextovéPole 8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66" name="TextovéPole 86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67" name="TextovéPole 8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68" name="TextovéPole 8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69" name="TextovéPole 8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70" name="TextovéPole 86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71" name="TextovéPole 8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72" name="TextovéPole 87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73" name="TextovéPole 8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74" name="TextovéPole 8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75" name="TextovéPole 8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76" name="TextovéPole 8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77" name="TextovéPole 8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78" name="TextovéPole 87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79" name="TextovéPole 87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80" name="TextovéPole 87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81" name="TextovéPole 8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82" name="TextovéPole 8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83" name="TextovéPole 8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84" name="TextovéPole 8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85" name="TextovéPole 8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86" name="TextovéPole 8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87" name="TextovéPole 8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88" name="TextovéPole 8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89" name="TextovéPole 8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90" name="TextovéPole 8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91" name="TextovéPole 8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92" name="TextovéPole 8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93" name="TextovéPole 8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94" name="TextovéPole 8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95" name="TextovéPole 8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96" name="TextovéPole 8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97" name="TextovéPole 8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98" name="TextovéPole 8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899" name="TextovéPole 8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00" name="TextovéPole 8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01" name="TextovéPole 9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02" name="TextovéPole 90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03" name="TextovéPole 9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04" name="TextovéPole 9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05" name="TextovéPole 9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06" name="TextovéPole 9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07" name="TextovéPole 9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08" name="TextovéPole 9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09" name="TextovéPole 9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10" name="TextovéPole 9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11" name="TextovéPole 9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12" name="TextovéPole 9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13" name="TextovéPole 9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14" name="TextovéPole 9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15" name="TextovéPole 9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16" name="TextovéPole 9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17" name="TextovéPole 91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18" name="TextovéPole 9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19" name="TextovéPole 9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20" name="TextovéPole 9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21" name="TextovéPole 9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22" name="TextovéPole 9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23" name="TextovéPole 9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24" name="TextovéPole 9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25" name="TextovéPole 92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26" name="TextovéPole 9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27" name="TextovéPole 9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28" name="TextovéPole 9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29" name="TextovéPole 9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30" name="TextovéPole 9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31" name="TextovéPole 93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32" name="TextovéPole 93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33" name="TextovéPole 93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34" name="TextovéPole 9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35" name="TextovéPole 9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36" name="TextovéPole 93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37" name="TextovéPole 9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38" name="TextovéPole 9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39" name="TextovéPole 9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40" name="TextovéPole 9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41" name="TextovéPole 9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42" name="TextovéPole 9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43" name="TextovéPole 9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44" name="TextovéPole 9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45" name="TextovéPole 9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46" name="TextovéPole 9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47" name="TextovéPole 9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48" name="TextovéPole 9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49" name="TextovéPole 9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50" name="TextovéPole 9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51" name="TextovéPole 9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52" name="TextovéPole 9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53" name="TextovéPole 9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54" name="TextovéPole 9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55" name="TextovéPole 9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56" name="TextovéPole 9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57" name="TextovéPole 9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58" name="TextovéPole 9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59" name="TextovéPole 9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60" name="TextovéPole 9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61" name="TextovéPole 9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62" name="TextovéPole 9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63" name="TextovéPole 9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64" name="TextovéPole 9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65" name="TextovéPole 9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66" name="TextovéPole 96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67" name="TextovéPole 9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68" name="TextovéPole 9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69" name="TextovéPole 9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70" name="TextovéPole 96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71" name="TextovéPole 9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72" name="TextovéPole 97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73" name="TextovéPole 9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74" name="TextovéPole 9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75" name="TextovéPole 9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76" name="TextovéPole 9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77" name="TextovéPole 9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78" name="TextovéPole 97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79" name="TextovéPole 97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80" name="TextovéPole 97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81" name="TextovéPole 9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82" name="TextovéPole 9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83" name="TextovéPole 9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84" name="TextovéPole 9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85" name="TextovéPole 9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86" name="TextovéPole 9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87" name="TextovéPole 9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88" name="TextovéPole 9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89" name="TextovéPole 9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90" name="TextovéPole 9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91" name="TextovéPole 9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92" name="TextovéPole 9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93" name="TextovéPole 9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94" name="TextovéPole 9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95" name="TextovéPole 9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96" name="TextovéPole 9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97" name="TextovéPole 9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98" name="TextovéPole 9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999" name="TextovéPole 9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00" name="TextovéPole 9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01" name="TextovéPole 10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02" name="TextovéPole 100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03" name="TextovéPole 10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04" name="TextovéPole 10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05" name="TextovéPole 10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06" name="TextovéPole 10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07" name="TextovéPole 10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08" name="TextovéPole 10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09" name="TextovéPole 10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10" name="TextovéPole 10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11" name="TextovéPole 10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12" name="TextovéPole 10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13" name="TextovéPole 10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14" name="TextovéPole 10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15" name="TextovéPole 10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16" name="TextovéPole 10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17" name="TextovéPole 101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18" name="TextovéPole 10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19" name="TextovéPole 10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20" name="TextovéPole 10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21" name="TextovéPole 10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22" name="TextovéPole 10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23" name="TextovéPole 10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24" name="TextovéPole 10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25" name="TextovéPole 102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26" name="TextovéPole 10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27" name="TextovéPole 10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28" name="TextovéPole 10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29" name="TextovéPole 10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30" name="TextovéPole 10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31" name="TextovéPole 103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32" name="TextovéPole 103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33" name="TextovéPole 103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34" name="TextovéPole 10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35" name="TextovéPole 10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36" name="TextovéPole 103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37" name="TextovéPole 10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38" name="TextovéPole 10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39" name="TextovéPole 10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40" name="TextovéPole 10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41" name="TextovéPole 10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42" name="TextovéPole 10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43" name="TextovéPole 10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44" name="TextovéPole 10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45" name="TextovéPole 10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46" name="TextovéPole 10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47" name="TextovéPole 10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48" name="TextovéPole 10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49" name="TextovéPole 10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50" name="TextovéPole 10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51" name="TextovéPole 10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52" name="TextovéPole 10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53" name="TextovéPole 10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54" name="TextovéPole 10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55" name="TextovéPole 10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56" name="TextovéPole 10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57" name="TextovéPole 10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58" name="TextovéPole 10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59" name="TextovéPole 10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60" name="TextovéPole 10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61" name="TextovéPole 10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62" name="TextovéPole 10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63" name="TextovéPole 10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64" name="TextovéPole 10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65" name="TextovéPole 10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66" name="TextovéPole 106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67" name="TextovéPole 10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68" name="TextovéPole 10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69" name="TextovéPole 10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1070" name="TextovéPole 1069"/>
        <xdr:cNvSpPr txBox="1"/>
      </xdr:nvSpPr>
      <xdr:spPr>
        <a:xfrm>
          <a:off x="8620125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71" name="TextovéPole 10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72" name="TextovéPole 107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73" name="TextovéPole 10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74" name="TextovéPole 10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75" name="TextovéPole 10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76" name="TextovéPole 10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77" name="TextovéPole 10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78" name="TextovéPole 107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79" name="TextovéPole 107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80" name="TextovéPole 107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81" name="TextovéPole 10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82" name="TextovéPole 10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83" name="TextovéPole 10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84" name="TextovéPole 10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85" name="TextovéPole 10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86" name="TextovéPole 10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87" name="TextovéPole 10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88" name="TextovéPole 10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89" name="TextovéPole 10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90" name="TextovéPole 10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91" name="TextovéPole 10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92" name="TextovéPole 10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93" name="TextovéPole 10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94" name="TextovéPole 10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95" name="TextovéPole 10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96" name="TextovéPole 10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97" name="TextovéPole 10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98" name="TextovéPole 10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099" name="TextovéPole 10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00" name="TextovéPole 10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01" name="TextovéPole 11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02" name="TextovéPole 110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03" name="TextovéPole 11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04" name="TextovéPole 11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05" name="TextovéPole 11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06" name="TextovéPole 11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07" name="TextovéPole 11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08" name="TextovéPole 11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09" name="TextovéPole 11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10" name="TextovéPole 11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11" name="TextovéPole 11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12" name="TextovéPole 11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13" name="TextovéPole 11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14" name="TextovéPole 11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15" name="TextovéPole 11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16" name="TextovéPole 11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17" name="TextovéPole 111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18" name="TextovéPole 11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19" name="TextovéPole 11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20" name="TextovéPole 11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21" name="TextovéPole 11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22" name="TextovéPole 11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23" name="TextovéPole 11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24" name="TextovéPole 11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25" name="TextovéPole 112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26" name="TextovéPole 11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27" name="TextovéPole 11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28" name="TextovéPole 11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29" name="TextovéPole 11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30" name="TextovéPole 11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31" name="TextovéPole 113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32" name="TextovéPole 113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33" name="TextovéPole 113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34" name="TextovéPole 11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35" name="TextovéPole 11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36" name="TextovéPole 113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37" name="TextovéPole 11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38" name="TextovéPole 11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39" name="TextovéPole 11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40" name="TextovéPole 11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41" name="TextovéPole 11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42" name="TextovéPole 11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43" name="TextovéPole 11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44" name="TextovéPole 11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45" name="TextovéPole 11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46" name="TextovéPole 11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47" name="TextovéPole 11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48" name="TextovéPole 11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49" name="TextovéPole 11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50" name="TextovéPole 11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51" name="TextovéPole 11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52" name="TextovéPole 11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53" name="TextovéPole 11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54" name="TextovéPole 11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55" name="TextovéPole 11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56" name="TextovéPole 11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57" name="TextovéPole 11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58" name="TextovéPole 11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59" name="TextovéPole 11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60" name="TextovéPole 11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61" name="TextovéPole 11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62" name="TextovéPole 11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63" name="TextovéPole 11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64" name="TextovéPole 11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65" name="TextovéPole 11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66" name="TextovéPole 116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67" name="TextovéPole 11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68" name="TextovéPole 11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69" name="TextovéPole 11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70" name="TextovéPole 116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71" name="TextovéPole 11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72" name="TextovéPole 117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73" name="TextovéPole 11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74" name="TextovéPole 11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75" name="TextovéPole 11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76" name="TextovéPole 11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77" name="TextovéPole 11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78" name="TextovéPole 117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79" name="TextovéPole 117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80" name="TextovéPole 117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81" name="TextovéPole 11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82" name="TextovéPole 11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83" name="TextovéPole 11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84" name="TextovéPole 11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85" name="TextovéPole 11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86" name="TextovéPole 11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87" name="TextovéPole 11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88" name="TextovéPole 11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89" name="TextovéPole 11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90" name="TextovéPole 11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91" name="TextovéPole 11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92" name="TextovéPole 11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93" name="TextovéPole 11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94" name="TextovéPole 11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95" name="TextovéPole 11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96" name="TextovéPole 11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97" name="TextovéPole 11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98" name="TextovéPole 11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199" name="TextovéPole 11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00" name="TextovéPole 11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01" name="TextovéPole 12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02" name="TextovéPole 120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03" name="TextovéPole 12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04" name="TextovéPole 12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05" name="TextovéPole 12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06" name="TextovéPole 12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07" name="TextovéPole 12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08" name="TextovéPole 12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09" name="TextovéPole 12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10" name="TextovéPole 12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11" name="TextovéPole 12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12" name="TextovéPole 12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13" name="TextovéPole 12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14" name="TextovéPole 12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15" name="TextovéPole 12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16" name="TextovéPole 12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17" name="TextovéPole 121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18" name="TextovéPole 12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19" name="TextovéPole 12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20" name="TextovéPole 12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21" name="TextovéPole 12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22" name="TextovéPole 12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23" name="TextovéPole 12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24" name="TextovéPole 12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25" name="TextovéPole 122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26" name="TextovéPole 12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27" name="TextovéPole 12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28" name="TextovéPole 12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29" name="TextovéPole 12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30" name="TextovéPole 12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31" name="TextovéPole 123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32" name="TextovéPole 123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33" name="TextovéPole 123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34" name="TextovéPole 12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35" name="TextovéPole 12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36" name="TextovéPole 123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37" name="TextovéPole 12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38" name="TextovéPole 12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39" name="TextovéPole 12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40" name="TextovéPole 12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41" name="TextovéPole 12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42" name="TextovéPole 12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43" name="TextovéPole 12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44" name="TextovéPole 12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45" name="TextovéPole 12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46" name="TextovéPole 12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47" name="TextovéPole 12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48" name="TextovéPole 12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49" name="TextovéPole 12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50" name="TextovéPole 12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51" name="TextovéPole 12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52" name="TextovéPole 12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53" name="TextovéPole 12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54" name="TextovéPole 12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55" name="TextovéPole 12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56" name="TextovéPole 12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57" name="TextovéPole 12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58" name="TextovéPole 12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59" name="TextovéPole 12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60" name="TextovéPole 12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61" name="TextovéPole 12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62" name="TextovéPole 12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63" name="TextovéPole 12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64" name="TextovéPole 12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65" name="TextovéPole 12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66" name="TextovéPole 126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67" name="TextovéPole 12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68" name="TextovéPole 12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69" name="TextovéPole 12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70" name="TextovéPole 126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71" name="TextovéPole 12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72" name="TextovéPole 127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73" name="TextovéPole 12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74" name="TextovéPole 12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75" name="TextovéPole 12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76" name="TextovéPole 12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77" name="TextovéPole 12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78" name="TextovéPole 127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79" name="TextovéPole 127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80" name="TextovéPole 127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81" name="TextovéPole 12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82" name="TextovéPole 12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83" name="TextovéPole 12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84" name="TextovéPole 12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85" name="TextovéPole 12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86" name="TextovéPole 12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87" name="TextovéPole 12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88" name="TextovéPole 12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89" name="TextovéPole 12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90" name="TextovéPole 12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91" name="TextovéPole 12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92" name="TextovéPole 12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93" name="TextovéPole 12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94" name="TextovéPole 12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95" name="TextovéPole 12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96" name="TextovéPole 12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97" name="TextovéPole 12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98" name="TextovéPole 12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299" name="TextovéPole 12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00" name="TextovéPole 12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01" name="TextovéPole 13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02" name="TextovéPole 130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03" name="TextovéPole 13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04" name="TextovéPole 13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05" name="TextovéPole 13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06" name="TextovéPole 13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07" name="TextovéPole 13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08" name="TextovéPole 13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09" name="TextovéPole 13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10" name="TextovéPole 13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11" name="TextovéPole 13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12" name="TextovéPole 13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13" name="TextovéPole 13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14" name="TextovéPole 13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15" name="TextovéPole 13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16" name="TextovéPole 13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17" name="TextovéPole 131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18" name="TextovéPole 13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19" name="TextovéPole 13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20" name="TextovéPole 13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21" name="TextovéPole 13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22" name="TextovéPole 13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23" name="TextovéPole 132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24" name="TextovéPole 132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25" name="TextovéPole 132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26" name="TextovéPole 132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27" name="TextovéPole 132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28" name="TextovéPole 132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29" name="TextovéPole 132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30" name="TextovéPole 132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31" name="TextovéPole 133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32" name="TextovéPole 133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33" name="TextovéPole 133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34" name="TextovéPole 133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35" name="TextovéPole 133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36" name="TextovéPole 133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37" name="TextovéPole 133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38" name="TextovéPole 133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39" name="TextovéPole 133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40" name="TextovéPole 133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41" name="TextovéPole 134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42" name="TextovéPole 134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43" name="TextovéPole 134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44" name="TextovéPole 134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45" name="TextovéPole 134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46" name="TextovéPole 134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47" name="TextovéPole 134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48" name="TextovéPole 134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49" name="TextovéPole 134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50" name="TextovéPole 134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51" name="TextovéPole 135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52" name="TextovéPole 135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53" name="TextovéPole 135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54" name="TextovéPole 135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55" name="TextovéPole 135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56" name="TextovéPole 135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57" name="TextovéPole 135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58" name="TextovéPole 135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59" name="TextovéPole 135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60" name="TextovéPole 135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61" name="TextovéPole 136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62" name="TextovéPole 136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63" name="TextovéPole 136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64" name="TextovéPole 136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65" name="TextovéPole 136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66" name="TextovéPole 136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67" name="TextovéPole 136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68" name="TextovéPole 136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69" name="TextovéPole 136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70" name="TextovéPole 136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71" name="TextovéPole 137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72" name="TextovéPole 137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73" name="TextovéPole 137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74" name="TextovéPole 137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75" name="TextovéPole 137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76" name="TextovéPole 137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77" name="TextovéPole 137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78" name="TextovéPole 137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79" name="TextovéPole 137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80" name="TextovéPole 137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81" name="TextovéPole 138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82" name="TextovéPole 138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83" name="TextovéPole 138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84" name="TextovéPole 138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85" name="TextovéPole 138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86" name="TextovéPole 138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87" name="TextovéPole 138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88" name="TextovéPole 138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89" name="TextovéPole 138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90" name="TextovéPole 138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91" name="TextovéPole 139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92" name="TextovéPole 139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93" name="TextovéPole 139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94" name="TextovéPole 139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95" name="TextovéPole 139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96" name="TextovéPole 139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97" name="TextovéPole 139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98" name="TextovéPole 139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399" name="TextovéPole 139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00" name="TextovéPole 139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01" name="TextovéPole 140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02" name="TextovéPole 140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03" name="TextovéPole 140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04" name="TextovéPole 140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05" name="TextovéPole 140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06" name="TextovéPole 140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07" name="TextovéPole 140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08" name="TextovéPole 140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09" name="TextovéPole 140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10" name="TextovéPole 140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11" name="TextovéPole 141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12" name="TextovéPole 141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13" name="TextovéPole 1412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14" name="TextovéPole 1413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15" name="TextovéPole 1414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16" name="TextovéPole 1415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17" name="TextovéPole 1416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18" name="TextovéPole 1417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19" name="TextovéPole 1418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20" name="TextovéPole 1419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21" name="TextovéPole 1420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1422" name="TextovéPole 1421"/>
        <xdr:cNvSpPr txBox="1"/>
      </xdr:nvSpPr>
      <xdr:spPr>
        <a:xfrm>
          <a:off x="5638800" y="105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3"/>
  <sheetViews>
    <sheetView tabSelected="1" view="pageLayout" topLeftCell="A439" zoomScale="90" zoomScaleNormal="100" zoomScalePageLayoutView="90" workbookViewId="0">
      <selection activeCell="D455" sqref="D455"/>
    </sheetView>
  </sheetViews>
  <sheetFormatPr defaultRowHeight="12.75" x14ac:dyDescent="0.2"/>
  <cols>
    <col min="1" max="1" width="80.42578125" customWidth="1"/>
    <col min="2" max="2" width="14.28515625" customWidth="1"/>
    <col min="3" max="3" width="15.5703125" customWidth="1"/>
    <col min="4" max="5" width="12.5703125" customWidth="1"/>
    <col min="6" max="6" width="15.7109375" customWidth="1"/>
    <col min="7" max="7" width="12.5703125" bestFit="1" customWidth="1"/>
  </cols>
  <sheetData>
    <row r="1" spans="1:8" ht="15.75" customHeight="1" x14ac:dyDescent="0.25">
      <c r="A1" s="1"/>
      <c r="B1" s="203" t="s">
        <v>0</v>
      </c>
      <c r="C1" s="203" t="s">
        <v>1</v>
      </c>
      <c r="D1" s="203" t="s">
        <v>466</v>
      </c>
      <c r="E1" s="203" t="s">
        <v>464</v>
      </c>
      <c r="F1" s="203" t="s">
        <v>467</v>
      </c>
    </row>
    <row r="2" spans="1:8" ht="15.75" customHeight="1" x14ac:dyDescent="0.25">
      <c r="A2" s="2"/>
      <c r="B2" s="204"/>
      <c r="C2" s="204"/>
      <c r="D2" s="204"/>
      <c r="E2" s="204"/>
      <c r="F2" s="204"/>
    </row>
    <row r="3" spans="1:8" ht="18" customHeight="1" thickBot="1" x14ac:dyDescent="0.25">
      <c r="A3" s="3"/>
      <c r="B3" s="205"/>
      <c r="C3" s="205"/>
      <c r="D3" s="205"/>
      <c r="E3" s="205"/>
      <c r="F3" s="205"/>
    </row>
    <row r="4" spans="1:8" ht="9.75" customHeight="1" thickBot="1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8" ht="15.95" customHeight="1" thickBot="1" x14ac:dyDescent="0.25">
      <c r="A5" s="6" t="s">
        <v>8</v>
      </c>
      <c r="B5" s="7"/>
      <c r="C5" s="8"/>
      <c r="D5" s="7"/>
      <c r="E5" s="7"/>
      <c r="F5" s="8"/>
    </row>
    <row r="6" spans="1:8" s="13" customFormat="1" ht="15.95" customHeight="1" x14ac:dyDescent="0.2">
      <c r="A6" s="9" t="s">
        <v>9</v>
      </c>
      <c r="B6" s="10">
        <v>730459</v>
      </c>
      <c r="C6" s="11">
        <v>744320.06</v>
      </c>
      <c r="D6" s="12">
        <v>0</v>
      </c>
      <c r="E6" s="12">
        <v>17328</v>
      </c>
      <c r="F6" s="11">
        <f>C6+D6+E6</f>
        <v>761648.06</v>
      </c>
    </row>
    <row r="7" spans="1:8" ht="15.95" customHeight="1" x14ac:dyDescent="0.2">
      <c r="A7" s="14" t="s">
        <v>10</v>
      </c>
      <c r="B7" s="15">
        <f>127732.5+18178</f>
        <v>145910.5</v>
      </c>
      <c r="C7" s="15">
        <v>145294.79</v>
      </c>
      <c r="D7" s="12">
        <f>20+3+58+7.84</f>
        <v>88.84</v>
      </c>
      <c r="E7" s="12">
        <v>2907.58</v>
      </c>
      <c r="F7" s="15">
        <f>C7+D7+E7</f>
        <v>148291.21</v>
      </c>
    </row>
    <row r="8" spans="1:8" ht="15.95" customHeight="1" x14ac:dyDescent="0.2">
      <c r="A8" s="16" t="s">
        <v>11</v>
      </c>
      <c r="B8" s="15">
        <f>2000+2329</f>
        <v>4329</v>
      </c>
      <c r="C8" s="15">
        <v>6627</v>
      </c>
      <c r="D8" s="12">
        <v>0</v>
      </c>
      <c r="E8" s="12">
        <v>641</v>
      </c>
      <c r="F8" s="15">
        <f>C8+D8+E8</f>
        <v>7268</v>
      </c>
    </row>
    <row r="9" spans="1:8" ht="15.95" customHeight="1" thickBot="1" x14ac:dyDescent="0.25">
      <c r="A9" s="17" t="s">
        <v>12</v>
      </c>
      <c r="B9" s="18">
        <v>97691.5</v>
      </c>
      <c r="C9" s="15">
        <v>125413.40000000001</v>
      </c>
      <c r="D9" s="19">
        <f>8328.51+953.62+820.51+15424.63+22.9</f>
        <v>25550.170000000002</v>
      </c>
      <c r="E9" s="20">
        <v>61982.09</v>
      </c>
      <c r="F9" s="15">
        <f>C9+D9+E9</f>
        <v>212945.66</v>
      </c>
    </row>
    <row r="10" spans="1:8" ht="15.95" customHeight="1" thickBot="1" x14ac:dyDescent="0.25">
      <c r="A10" s="21" t="s">
        <v>13</v>
      </c>
      <c r="B10" s="22">
        <f>SUM(B6:B9)</f>
        <v>978390</v>
      </c>
      <c r="C10" s="22">
        <f>SUM(C6:C9)</f>
        <v>1021655.2500000001</v>
      </c>
      <c r="D10" s="22">
        <f>SUM(D6:D9)</f>
        <v>25639.010000000002</v>
      </c>
      <c r="E10" s="22">
        <f>SUM(E6:E9)</f>
        <v>82858.67</v>
      </c>
      <c r="F10" s="22">
        <f>C10+D10+E10</f>
        <v>1130152.9300000002</v>
      </c>
      <c r="H10" t="s">
        <v>14</v>
      </c>
    </row>
    <row r="11" spans="1:8" ht="13.5" customHeight="1" thickBot="1" x14ac:dyDescent="0.25">
      <c r="A11" s="23" t="s">
        <v>14</v>
      </c>
      <c r="B11" s="24"/>
      <c r="C11" s="25"/>
      <c r="D11" s="26"/>
      <c r="E11" s="27"/>
      <c r="F11" s="25"/>
    </row>
    <row r="12" spans="1:8" ht="15.95" customHeight="1" thickBot="1" x14ac:dyDescent="0.25">
      <c r="A12" s="28" t="s">
        <v>15</v>
      </c>
      <c r="B12" s="29"/>
      <c r="C12" s="30"/>
      <c r="D12" s="31"/>
      <c r="E12" s="29"/>
      <c r="F12" s="30"/>
    </row>
    <row r="13" spans="1:8" ht="15.95" customHeight="1" x14ac:dyDescent="0.2">
      <c r="A13" s="32" t="s">
        <v>16</v>
      </c>
      <c r="B13" s="10">
        <f>260988.25-4743+3559+190+2869+1029</f>
        <v>263892.25</v>
      </c>
      <c r="C13" s="11">
        <v>292091.43</v>
      </c>
      <c r="D13" s="12">
        <v>0</v>
      </c>
      <c r="E13" s="12">
        <v>0</v>
      </c>
      <c r="F13" s="11">
        <f>C13+D13+E13</f>
        <v>292091.43</v>
      </c>
    </row>
    <row r="14" spans="1:8" ht="15.95" customHeight="1" x14ac:dyDescent="0.2">
      <c r="A14" s="33" t="s">
        <v>17</v>
      </c>
      <c r="B14" s="15">
        <f>34607.9-20507</f>
        <v>14100.900000000001</v>
      </c>
      <c r="C14" s="15">
        <v>98563.57</v>
      </c>
      <c r="D14" s="12">
        <v>0</v>
      </c>
      <c r="E14" s="12">
        <v>0</v>
      </c>
      <c r="F14" s="15">
        <f>C14+D14+E14</f>
        <v>98563.57</v>
      </c>
    </row>
    <row r="15" spans="1:8" ht="15.95" customHeight="1" x14ac:dyDescent="0.2">
      <c r="A15" s="33" t="s">
        <v>18</v>
      </c>
      <c r="B15" s="15">
        <v>801</v>
      </c>
      <c r="C15" s="15">
        <v>1</v>
      </c>
      <c r="D15" s="12">
        <v>0</v>
      </c>
      <c r="E15" s="12">
        <v>0</v>
      </c>
      <c r="F15" s="15">
        <f t="shared" ref="F15:F20" si="0">C15+D15+E15</f>
        <v>1</v>
      </c>
    </row>
    <row r="16" spans="1:8" ht="15.95" customHeight="1" x14ac:dyDescent="0.2">
      <c r="A16" s="33" t="s">
        <v>19</v>
      </c>
      <c r="B16" s="15">
        <v>4775</v>
      </c>
      <c r="C16" s="15">
        <v>4775</v>
      </c>
      <c r="D16" s="12">
        <v>0</v>
      </c>
      <c r="E16" s="12">
        <v>0</v>
      </c>
      <c r="F16" s="15">
        <f t="shared" si="0"/>
        <v>4775</v>
      </c>
    </row>
    <row r="17" spans="1:7" ht="15.75" customHeight="1" x14ac:dyDescent="0.2">
      <c r="A17" s="33" t="s">
        <v>20</v>
      </c>
      <c r="B17" s="34">
        <v>2774.56</v>
      </c>
      <c r="C17" s="15">
        <v>2134.56</v>
      </c>
      <c r="D17" s="19">
        <v>0</v>
      </c>
      <c r="E17" s="35">
        <v>1.5</v>
      </c>
      <c r="F17" s="15">
        <f t="shared" si="0"/>
        <v>2136.06</v>
      </c>
    </row>
    <row r="18" spans="1:7" ht="15.75" customHeight="1" x14ac:dyDescent="0.2">
      <c r="A18" s="36" t="s">
        <v>21</v>
      </c>
      <c r="B18" s="15">
        <v>0</v>
      </c>
      <c r="C18" s="15">
        <v>0</v>
      </c>
      <c r="D18" s="37">
        <v>0</v>
      </c>
      <c r="E18" s="38">
        <v>0</v>
      </c>
      <c r="F18" s="15">
        <f t="shared" si="0"/>
        <v>0</v>
      </c>
    </row>
    <row r="19" spans="1:7" ht="15.95" customHeight="1" x14ac:dyDescent="0.2">
      <c r="A19" s="33" t="s">
        <v>22</v>
      </c>
      <c r="B19" s="15">
        <v>0</v>
      </c>
      <c r="C19" s="15">
        <v>0</v>
      </c>
      <c r="D19" s="37">
        <v>0</v>
      </c>
      <c r="E19" s="38">
        <v>0</v>
      </c>
      <c r="F19" s="15">
        <f t="shared" si="0"/>
        <v>0</v>
      </c>
    </row>
    <row r="20" spans="1:7" ht="15.95" customHeight="1" thickBot="1" x14ac:dyDescent="0.25">
      <c r="A20" s="39" t="s">
        <v>23</v>
      </c>
      <c r="B20" s="40">
        <v>0</v>
      </c>
      <c r="C20" s="15">
        <v>0</v>
      </c>
      <c r="D20" s="19">
        <v>0</v>
      </c>
      <c r="E20" s="19">
        <v>0</v>
      </c>
      <c r="F20" s="15">
        <f t="shared" si="0"/>
        <v>0</v>
      </c>
    </row>
    <row r="21" spans="1:7" ht="15.95" customHeight="1" thickBot="1" x14ac:dyDescent="0.25">
      <c r="A21" s="28" t="s">
        <v>24</v>
      </c>
      <c r="B21" s="41">
        <f>SUM(B13:B20)</f>
        <v>286343.71000000002</v>
      </c>
      <c r="C21" s="41">
        <v>397565.56</v>
      </c>
      <c r="D21" s="41">
        <f>SUM(D13:D20)</f>
        <v>0</v>
      </c>
      <c r="E21" s="41">
        <f>SUM(E13:E20)</f>
        <v>1.5</v>
      </c>
      <c r="F21" s="42">
        <f>C21+D21+E21</f>
        <v>397567.06</v>
      </c>
    </row>
    <row r="22" spans="1:7" ht="24" customHeight="1" thickBot="1" x14ac:dyDescent="0.25">
      <c r="A22" s="43" t="s">
        <v>25</v>
      </c>
      <c r="B22" s="44">
        <f>B10+B21</f>
        <v>1264733.71</v>
      </c>
      <c r="C22" s="44">
        <f t="shared" ref="C22:F22" si="1">C10+C21</f>
        <v>1419220.81</v>
      </c>
      <c r="D22" s="44">
        <f t="shared" si="1"/>
        <v>25639.010000000002</v>
      </c>
      <c r="E22" s="44">
        <f t="shared" si="1"/>
        <v>82860.17</v>
      </c>
      <c r="F22" s="44">
        <f t="shared" si="1"/>
        <v>1527719.9900000002</v>
      </c>
      <c r="G22" s="45"/>
    </row>
    <row r="23" spans="1:7" ht="13.5" customHeight="1" thickBot="1" x14ac:dyDescent="0.25">
      <c r="A23" s="46"/>
      <c r="B23" s="47"/>
      <c r="C23" s="47"/>
      <c r="D23" s="47"/>
      <c r="E23" s="47"/>
      <c r="F23" s="25"/>
    </row>
    <row r="24" spans="1:7" s="53" customFormat="1" ht="15" customHeight="1" thickBot="1" x14ac:dyDescent="0.3">
      <c r="A24" s="48" t="s">
        <v>26</v>
      </c>
      <c r="B24" s="49"/>
      <c r="C24" s="50"/>
      <c r="D24" s="50"/>
      <c r="E24" s="51"/>
      <c r="F24" s="52"/>
    </row>
    <row r="25" spans="1:7" ht="15.95" customHeight="1" thickBot="1" x14ac:dyDescent="0.25">
      <c r="A25" s="54" t="s">
        <v>27</v>
      </c>
      <c r="B25" s="55">
        <f>SUM(B26:B52)</f>
        <v>2927</v>
      </c>
      <c r="C25" s="55">
        <f>SUM(C26:C52)</f>
        <v>2927</v>
      </c>
      <c r="D25" s="55">
        <f>SUM(D26:D52)</f>
        <v>0</v>
      </c>
      <c r="E25" s="55">
        <f>SUM(E26:E52)</f>
        <v>0</v>
      </c>
      <c r="F25" s="55">
        <f>C25+D25+E25</f>
        <v>2927</v>
      </c>
    </row>
    <row r="26" spans="1:7" ht="17.25" customHeight="1" x14ac:dyDescent="0.2">
      <c r="A26" s="56" t="s">
        <v>28</v>
      </c>
      <c r="B26" s="206">
        <v>0</v>
      </c>
      <c r="C26" s="206">
        <v>25</v>
      </c>
      <c r="D26" s="206">
        <v>0</v>
      </c>
      <c r="E26" s="206">
        <v>0</v>
      </c>
      <c r="F26" s="206">
        <f>C26+D26+E26</f>
        <v>25</v>
      </c>
    </row>
    <row r="27" spans="1:7" ht="18" customHeight="1" x14ac:dyDescent="0.2">
      <c r="A27" s="57" t="s">
        <v>29</v>
      </c>
      <c r="B27" s="195"/>
      <c r="C27" s="195"/>
      <c r="D27" s="195"/>
      <c r="E27" s="195"/>
      <c r="F27" s="195"/>
    </row>
    <row r="28" spans="1:7" ht="18" customHeight="1" x14ac:dyDescent="0.2">
      <c r="A28" s="58" t="s">
        <v>30</v>
      </c>
      <c r="B28" s="59">
        <v>0</v>
      </c>
      <c r="C28" s="59">
        <v>25</v>
      </c>
      <c r="D28" s="60">
        <v>0</v>
      </c>
      <c r="E28" s="61">
        <v>0</v>
      </c>
      <c r="F28" s="59">
        <f>C28+D28+E28</f>
        <v>25</v>
      </c>
    </row>
    <row r="29" spans="1:7" ht="18" customHeight="1" x14ac:dyDescent="0.2">
      <c r="A29" s="58" t="s">
        <v>31</v>
      </c>
      <c r="B29" s="59">
        <v>0</v>
      </c>
      <c r="C29" s="59">
        <v>30</v>
      </c>
      <c r="D29" s="60">
        <v>0</v>
      </c>
      <c r="E29" s="61">
        <v>0</v>
      </c>
      <c r="F29" s="59">
        <f>C29+D29+E29</f>
        <v>30</v>
      </c>
    </row>
    <row r="30" spans="1:7" ht="17.25" customHeight="1" x14ac:dyDescent="0.2">
      <c r="A30" s="62" t="s">
        <v>32</v>
      </c>
      <c r="B30" s="194">
        <v>0</v>
      </c>
      <c r="C30" s="194">
        <v>80</v>
      </c>
      <c r="D30" s="194">
        <v>0</v>
      </c>
      <c r="E30" s="194">
        <v>0</v>
      </c>
      <c r="F30" s="194">
        <f>C30+D30+E30</f>
        <v>80</v>
      </c>
    </row>
    <row r="31" spans="1:7" ht="17.25" customHeight="1" x14ac:dyDescent="0.2">
      <c r="A31" s="57" t="s">
        <v>33</v>
      </c>
      <c r="B31" s="195"/>
      <c r="C31" s="195"/>
      <c r="D31" s="195"/>
      <c r="E31" s="195"/>
      <c r="F31" s="195"/>
    </row>
    <row r="32" spans="1:7" ht="15.95" customHeight="1" x14ac:dyDescent="0.2">
      <c r="A32" s="58" t="s">
        <v>34</v>
      </c>
      <c r="B32" s="59">
        <v>0</v>
      </c>
      <c r="C32" s="59">
        <v>30</v>
      </c>
      <c r="D32" s="60">
        <v>0</v>
      </c>
      <c r="E32" s="61">
        <v>0</v>
      </c>
      <c r="F32" s="59">
        <f>C32+D32+E32</f>
        <v>30</v>
      </c>
    </row>
    <row r="33" spans="1:6" ht="15.95" customHeight="1" x14ac:dyDescent="0.2">
      <c r="A33" s="62" t="s">
        <v>35</v>
      </c>
      <c r="B33" s="194">
        <v>0</v>
      </c>
      <c r="C33" s="194">
        <v>40</v>
      </c>
      <c r="D33" s="194">
        <v>0</v>
      </c>
      <c r="E33" s="194">
        <v>0</v>
      </c>
      <c r="F33" s="194">
        <f>C33+D33+E33</f>
        <v>40</v>
      </c>
    </row>
    <row r="34" spans="1:6" ht="15.95" customHeight="1" thickBot="1" x14ac:dyDescent="0.25">
      <c r="A34" s="63" t="s">
        <v>36</v>
      </c>
      <c r="B34" s="202"/>
      <c r="C34" s="202"/>
      <c r="D34" s="202"/>
      <c r="E34" s="202"/>
      <c r="F34" s="202"/>
    </row>
    <row r="35" spans="1:6" ht="15.95" customHeight="1" x14ac:dyDescent="0.2">
      <c r="A35" s="9" t="s">
        <v>37</v>
      </c>
      <c r="B35" s="64">
        <v>0</v>
      </c>
      <c r="C35" s="64">
        <v>5</v>
      </c>
      <c r="D35" s="65">
        <v>0</v>
      </c>
      <c r="E35" s="66">
        <v>0</v>
      </c>
      <c r="F35" s="64">
        <f>C35+D35+E35</f>
        <v>5</v>
      </c>
    </row>
    <row r="36" spans="1:6" ht="15.95" customHeight="1" x14ac:dyDescent="0.2">
      <c r="A36" s="17" t="s">
        <v>38</v>
      </c>
      <c r="B36" s="194">
        <v>0</v>
      </c>
      <c r="C36" s="194">
        <v>20</v>
      </c>
      <c r="D36" s="194">
        <v>0</v>
      </c>
      <c r="E36" s="196">
        <v>0</v>
      </c>
      <c r="F36" s="194">
        <f>C36+D36+E36</f>
        <v>20</v>
      </c>
    </row>
    <row r="37" spans="1:6" ht="15.95" customHeight="1" x14ac:dyDescent="0.2">
      <c r="A37" s="67" t="s">
        <v>39</v>
      </c>
      <c r="B37" s="195"/>
      <c r="C37" s="195"/>
      <c r="D37" s="195"/>
      <c r="E37" s="197"/>
      <c r="F37" s="195"/>
    </row>
    <row r="38" spans="1:6" ht="15.95" customHeight="1" x14ac:dyDescent="0.2">
      <c r="A38" s="62" t="s">
        <v>40</v>
      </c>
      <c r="B38" s="198">
        <v>0</v>
      </c>
      <c r="C38" s="198">
        <v>15</v>
      </c>
      <c r="D38" s="194">
        <v>0</v>
      </c>
      <c r="E38" s="200">
        <v>0</v>
      </c>
      <c r="F38" s="194">
        <f>C38+D38+E38</f>
        <v>15</v>
      </c>
    </row>
    <row r="39" spans="1:6" ht="15.95" customHeight="1" x14ac:dyDescent="0.2">
      <c r="A39" s="67" t="s">
        <v>41</v>
      </c>
      <c r="B39" s="199"/>
      <c r="C39" s="199"/>
      <c r="D39" s="195"/>
      <c r="E39" s="201"/>
      <c r="F39" s="195"/>
    </row>
    <row r="40" spans="1:6" ht="15.95" customHeight="1" x14ac:dyDescent="0.2">
      <c r="A40" s="62" t="s">
        <v>42</v>
      </c>
      <c r="B40" s="194">
        <v>0</v>
      </c>
      <c r="C40" s="194">
        <v>15</v>
      </c>
      <c r="D40" s="194">
        <v>0</v>
      </c>
      <c r="E40" s="196">
        <v>0</v>
      </c>
      <c r="F40" s="194">
        <f>C40+D40+E40</f>
        <v>15</v>
      </c>
    </row>
    <row r="41" spans="1:6" ht="15.95" customHeight="1" x14ac:dyDescent="0.2">
      <c r="A41" s="67" t="s">
        <v>43</v>
      </c>
      <c r="B41" s="195"/>
      <c r="C41" s="195"/>
      <c r="D41" s="195"/>
      <c r="E41" s="197"/>
      <c r="F41" s="195"/>
    </row>
    <row r="42" spans="1:6" ht="15.95" customHeight="1" x14ac:dyDescent="0.2">
      <c r="A42" s="14" t="s">
        <v>44</v>
      </c>
      <c r="B42" s="68">
        <v>0</v>
      </c>
      <c r="C42" s="68">
        <v>50</v>
      </c>
      <c r="D42" s="68">
        <v>0</v>
      </c>
      <c r="E42" s="60">
        <v>0</v>
      </c>
      <c r="F42" s="68">
        <f t="shared" ref="F42:F116" si="2">C42+D42+E42</f>
        <v>50</v>
      </c>
    </row>
    <row r="43" spans="1:6" ht="15.95" customHeight="1" x14ac:dyDescent="0.2">
      <c r="A43" s="14" t="s">
        <v>45</v>
      </c>
      <c r="B43" s="68">
        <v>0</v>
      </c>
      <c r="C43" s="68">
        <v>75</v>
      </c>
      <c r="D43" s="68">
        <v>0</v>
      </c>
      <c r="E43" s="60">
        <v>0</v>
      </c>
      <c r="F43" s="68">
        <f t="shared" si="2"/>
        <v>75</v>
      </c>
    </row>
    <row r="44" spans="1:6" ht="15.95" customHeight="1" x14ac:dyDescent="0.2">
      <c r="A44" s="14" t="s">
        <v>46</v>
      </c>
      <c r="B44" s="68">
        <v>0</v>
      </c>
      <c r="C44" s="68">
        <v>25</v>
      </c>
      <c r="D44" s="68">
        <v>0</v>
      </c>
      <c r="E44" s="60">
        <v>0</v>
      </c>
      <c r="F44" s="68">
        <f t="shared" si="2"/>
        <v>25</v>
      </c>
    </row>
    <row r="45" spans="1:6" ht="15.95" customHeight="1" x14ac:dyDescent="0.2">
      <c r="A45" s="14" t="s">
        <v>47</v>
      </c>
      <c r="B45" s="68">
        <v>0</v>
      </c>
      <c r="C45" s="68">
        <v>20</v>
      </c>
      <c r="D45" s="68">
        <v>0</v>
      </c>
      <c r="E45" s="60">
        <v>0</v>
      </c>
      <c r="F45" s="68">
        <f t="shared" si="2"/>
        <v>20</v>
      </c>
    </row>
    <row r="46" spans="1:6" ht="15.95" customHeight="1" x14ac:dyDescent="0.2">
      <c r="A46" s="62" t="s">
        <v>48</v>
      </c>
      <c r="B46" s="194">
        <v>0</v>
      </c>
      <c r="C46" s="194">
        <v>25</v>
      </c>
      <c r="D46" s="194">
        <v>0</v>
      </c>
      <c r="E46" s="196">
        <v>0</v>
      </c>
      <c r="F46" s="194">
        <f>C46+D46+E46</f>
        <v>25</v>
      </c>
    </row>
    <row r="47" spans="1:6" ht="15.95" customHeight="1" x14ac:dyDescent="0.2">
      <c r="A47" s="67" t="s">
        <v>49</v>
      </c>
      <c r="B47" s="195"/>
      <c r="C47" s="195"/>
      <c r="D47" s="195"/>
      <c r="E47" s="197"/>
      <c r="F47" s="195"/>
    </row>
    <row r="48" spans="1:6" ht="15.95" customHeight="1" x14ac:dyDescent="0.2">
      <c r="A48" s="67" t="s">
        <v>50</v>
      </c>
      <c r="B48" s="69">
        <v>0</v>
      </c>
      <c r="C48" s="69">
        <v>30</v>
      </c>
      <c r="D48" s="69">
        <v>0</v>
      </c>
      <c r="E48" s="70">
        <v>0</v>
      </c>
      <c r="F48" s="68">
        <f t="shared" si="2"/>
        <v>30</v>
      </c>
    </row>
    <row r="49" spans="1:7" ht="15.95" customHeight="1" x14ac:dyDescent="0.2">
      <c r="A49" s="14" t="s">
        <v>51</v>
      </c>
      <c r="B49" s="68">
        <v>0</v>
      </c>
      <c r="C49" s="68">
        <v>30</v>
      </c>
      <c r="D49" s="68">
        <v>0</v>
      </c>
      <c r="E49" s="60">
        <v>0</v>
      </c>
      <c r="F49" s="68">
        <f t="shared" si="2"/>
        <v>30</v>
      </c>
    </row>
    <row r="50" spans="1:7" ht="15.95" customHeight="1" x14ac:dyDescent="0.2">
      <c r="A50" s="14" t="s">
        <v>52</v>
      </c>
      <c r="B50" s="68">
        <v>0</v>
      </c>
      <c r="C50" s="68">
        <v>20</v>
      </c>
      <c r="D50" s="68">
        <v>0</v>
      </c>
      <c r="E50" s="60">
        <v>0</v>
      </c>
      <c r="F50" s="68">
        <f t="shared" si="2"/>
        <v>20</v>
      </c>
    </row>
    <row r="51" spans="1:7" ht="15.95" customHeight="1" x14ac:dyDescent="0.2">
      <c r="A51" s="14" t="s">
        <v>53</v>
      </c>
      <c r="B51" s="68">
        <v>0</v>
      </c>
      <c r="C51" s="68">
        <v>0</v>
      </c>
      <c r="D51" s="68">
        <v>0</v>
      </c>
      <c r="E51" s="60">
        <v>20</v>
      </c>
      <c r="F51" s="68">
        <f t="shared" si="2"/>
        <v>20</v>
      </c>
    </row>
    <row r="52" spans="1:7" ht="15.95" customHeight="1" thickBot="1" x14ac:dyDescent="0.25">
      <c r="A52" s="63" t="s">
        <v>54</v>
      </c>
      <c r="B52" s="71">
        <v>2927</v>
      </c>
      <c r="C52" s="72">
        <v>2367</v>
      </c>
      <c r="D52" s="71">
        <v>0</v>
      </c>
      <c r="E52" s="73">
        <v>-20</v>
      </c>
      <c r="F52" s="74">
        <f>C52+D52+E52</f>
        <v>2347</v>
      </c>
      <c r="G52" s="45"/>
    </row>
    <row r="53" spans="1:7" ht="15.95" customHeight="1" thickBot="1" x14ac:dyDescent="0.25">
      <c r="A53" s="75" t="s">
        <v>55</v>
      </c>
      <c r="B53" s="55">
        <f>SUM(B54:B58)</f>
        <v>169099</v>
      </c>
      <c r="C53" s="55">
        <v>184078.75</v>
      </c>
      <c r="D53" s="55">
        <f>SUM(D54:D58)</f>
        <v>-853.57</v>
      </c>
      <c r="E53" s="55">
        <f>SUM(E54:E58)</f>
        <v>410</v>
      </c>
      <c r="F53" s="55">
        <f t="shared" si="2"/>
        <v>183635.18</v>
      </c>
    </row>
    <row r="54" spans="1:7" ht="15.95" customHeight="1" x14ac:dyDescent="0.2">
      <c r="A54" s="9" t="s">
        <v>56</v>
      </c>
      <c r="B54" s="76">
        <v>1087</v>
      </c>
      <c r="C54" s="11">
        <v>16167.46</v>
      </c>
      <c r="D54" s="77">
        <v>-924.57</v>
      </c>
      <c r="E54" s="12">
        <v>0</v>
      </c>
      <c r="F54" s="10">
        <f t="shared" si="2"/>
        <v>15242.89</v>
      </c>
    </row>
    <row r="55" spans="1:7" ht="15.95" customHeight="1" x14ac:dyDescent="0.2">
      <c r="A55" s="14" t="s">
        <v>57</v>
      </c>
      <c r="B55" s="78">
        <v>0</v>
      </c>
      <c r="C55" s="15">
        <v>4.2</v>
      </c>
      <c r="D55" s="79">
        <v>0</v>
      </c>
      <c r="E55" s="37">
        <v>0</v>
      </c>
      <c r="F55" s="10">
        <f t="shared" si="2"/>
        <v>4.2</v>
      </c>
    </row>
    <row r="56" spans="1:7" ht="15.95" customHeight="1" x14ac:dyDescent="0.2">
      <c r="A56" s="14" t="s">
        <v>58</v>
      </c>
      <c r="B56" s="78">
        <v>0</v>
      </c>
      <c r="C56" s="15">
        <v>6</v>
      </c>
      <c r="D56" s="79">
        <v>0</v>
      </c>
      <c r="E56" s="37">
        <v>0</v>
      </c>
      <c r="F56" s="10">
        <f t="shared" si="2"/>
        <v>6</v>
      </c>
    </row>
    <row r="57" spans="1:7" ht="15.95" customHeight="1" x14ac:dyDescent="0.2">
      <c r="A57" s="14" t="s">
        <v>59</v>
      </c>
      <c r="B57" s="78">
        <v>0</v>
      </c>
      <c r="C57" s="15">
        <v>1</v>
      </c>
      <c r="D57" s="79">
        <v>0</v>
      </c>
      <c r="E57" s="37">
        <v>0</v>
      </c>
      <c r="F57" s="10">
        <f t="shared" si="2"/>
        <v>1</v>
      </c>
    </row>
    <row r="58" spans="1:7" ht="15.95" customHeight="1" thickBot="1" x14ac:dyDescent="0.25">
      <c r="A58" s="17" t="s">
        <v>60</v>
      </c>
      <c r="B58" s="80">
        <v>168012</v>
      </c>
      <c r="C58" s="72">
        <v>167900.09</v>
      </c>
      <c r="D58" s="81">
        <f>12+1+58</f>
        <v>71</v>
      </c>
      <c r="E58" s="73">
        <v>410</v>
      </c>
      <c r="F58" s="10">
        <f t="shared" si="2"/>
        <v>168381.09</v>
      </c>
    </row>
    <row r="59" spans="1:7" ht="15.95" customHeight="1" thickBot="1" x14ac:dyDescent="0.25">
      <c r="A59" s="75" t="s">
        <v>61</v>
      </c>
      <c r="B59" s="82">
        <f>SUM(B60:B69)</f>
        <v>42026.06</v>
      </c>
      <c r="C59" s="55">
        <v>76888.84</v>
      </c>
      <c r="D59" s="55">
        <f>SUM(D60:D69)</f>
        <v>0</v>
      </c>
      <c r="E59" s="55">
        <f>SUM(E60:E69)</f>
        <v>-24198.5</v>
      </c>
      <c r="F59" s="55">
        <f t="shared" si="2"/>
        <v>52690.34</v>
      </c>
    </row>
    <row r="60" spans="1:7" ht="15.95" customHeight="1" x14ac:dyDescent="0.2">
      <c r="A60" s="14" t="s">
        <v>62</v>
      </c>
      <c r="B60" s="78">
        <v>10500</v>
      </c>
      <c r="C60" s="11">
        <v>10500</v>
      </c>
      <c r="D60" s="79">
        <v>0</v>
      </c>
      <c r="E60" s="37">
        <v>0</v>
      </c>
      <c r="F60" s="10">
        <f t="shared" si="2"/>
        <v>10500</v>
      </c>
    </row>
    <row r="61" spans="1:7" ht="15.95" customHeight="1" x14ac:dyDescent="0.2">
      <c r="A61" s="67" t="s">
        <v>63</v>
      </c>
      <c r="B61" s="76">
        <v>3000.06</v>
      </c>
      <c r="C61" s="10">
        <v>1310.29</v>
      </c>
      <c r="D61" s="77">
        <v>0</v>
      </c>
      <c r="E61" s="12">
        <v>0</v>
      </c>
      <c r="F61" s="10">
        <f t="shared" si="2"/>
        <v>1310.29</v>
      </c>
    </row>
    <row r="62" spans="1:7" ht="15.95" customHeight="1" x14ac:dyDescent="0.2">
      <c r="A62" s="14" t="s">
        <v>64</v>
      </c>
      <c r="B62" s="78">
        <v>200</v>
      </c>
      <c r="C62" s="15">
        <v>200</v>
      </c>
      <c r="D62" s="79">
        <v>0</v>
      </c>
      <c r="E62" s="37">
        <v>0</v>
      </c>
      <c r="F62" s="10">
        <f t="shared" si="2"/>
        <v>200</v>
      </c>
    </row>
    <row r="63" spans="1:7" ht="15.95" customHeight="1" x14ac:dyDescent="0.2">
      <c r="A63" s="14" t="s">
        <v>65</v>
      </c>
      <c r="B63" s="78">
        <v>0</v>
      </c>
      <c r="C63" s="15">
        <v>8200</v>
      </c>
      <c r="D63" s="79">
        <v>0</v>
      </c>
      <c r="E63" s="37">
        <v>-8200</v>
      </c>
      <c r="F63" s="10">
        <f t="shared" si="2"/>
        <v>0</v>
      </c>
    </row>
    <row r="64" spans="1:7" ht="15.95" customHeight="1" x14ac:dyDescent="0.2">
      <c r="A64" s="14" t="s">
        <v>66</v>
      </c>
      <c r="B64" s="78">
        <v>0</v>
      </c>
      <c r="C64" s="15">
        <v>14000</v>
      </c>
      <c r="D64" s="79">
        <v>0</v>
      </c>
      <c r="E64" s="37">
        <v>-14000</v>
      </c>
      <c r="F64" s="10">
        <f t="shared" si="2"/>
        <v>0</v>
      </c>
    </row>
    <row r="65" spans="1:6" ht="15.95" customHeight="1" thickBot="1" x14ac:dyDescent="0.25">
      <c r="A65" s="83" t="s">
        <v>67</v>
      </c>
      <c r="B65" s="84">
        <v>0</v>
      </c>
      <c r="C65" s="18">
        <v>55</v>
      </c>
      <c r="D65" s="85">
        <v>0</v>
      </c>
      <c r="E65" s="20">
        <v>0</v>
      </c>
      <c r="F65" s="18">
        <f t="shared" si="2"/>
        <v>55</v>
      </c>
    </row>
    <row r="66" spans="1:6" ht="15.95" customHeight="1" x14ac:dyDescent="0.2">
      <c r="A66" s="86" t="s">
        <v>68</v>
      </c>
      <c r="B66" s="11">
        <v>0</v>
      </c>
      <c r="C66" s="87">
        <v>5</v>
      </c>
      <c r="D66" s="11">
        <v>0</v>
      </c>
      <c r="E66" s="11">
        <v>0</v>
      </c>
      <c r="F66" s="88">
        <f t="shared" si="2"/>
        <v>5</v>
      </c>
    </row>
    <row r="67" spans="1:6" ht="15.95" customHeight="1" x14ac:dyDescent="0.2">
      <c r="A67" s="89" t="s">
        <v>69</v>
      </c>
      <c r="B67" s="181">
        <v>0</v>
      </c>
      <c r="C67" s="191">
        <v>100</v>
      </c>
      <c r="D67" s="181">
        <v>0</v>
      </c>
      <c r="E67" s="181">
        <v>0</v>
      </c>
      <c r="F67" s="186">
        <f>C67+D67+E67</f>
        <v>100</v>
      </c>
    </row>
    <row r="68" spans="1:6" ht="15.95" customHeight="1" x14ac:dyDescent="0.2">
      <c r="A68" s="57" t="s">
        <v>70</v>
      </c>
      <c r="B68" s="178"/>
      <c r="C68" s="188"/>
      <c r="D68" s="178"/>
      <c r="E68" s="178"/>
      <c r="F68" s="180"/>
    </row>
    <row r="69" spans="1:6" ht="15.95" customHeight="1" thickBot="1" x14ac:dyDescent="0.25">
      <c r="A69" s="89" t="s">
        <v>71</v>
      </c>
      <c r="B69" s="90">
        <f>24702+3559+65</f>
        <v>28326</v>
      </c>
      <c r="C69" s="91">
        <v>42518.55</v>
      </c>
      <c r="D69" s="90">
        <v>0</v>
      </c>
      <c r="E69" s="90">
        <v>-1998.5</v>
      </c>
      <c r="F69" s="92">
        <f t="shared" si="2"/>
        <v>40520.050000000003</v>
      </c>
    </row>
    <row r="70" spans="1:6" ht="15.95" customHeight="1" thickBot="1" x14ac:dyDescent="0.25">
      <c r="A70" s="54" t="s">
        <v>72</v>
      </c>
      <c r="B70" s="55">
        <v>102432.66</v>
      </c>
      <c r="C70" s="93">
        <v>101915.66</v>
      </c>
      <c r="D70" s="55">
        <v>2</v>
      </c>
      <c r="E70" s="55">
        <v>-7194</v>
      </c>
      <c r="F70" s="82">
        <f t="shared" si="2"/>
        <v>94723.66</v>
      </c>
    </row>
    <row r="71" spans="1:6" ht="15.95" customHeight="1" thickBot="1" x14ac:dyDescent="0.25">
      <c r="A71" s="54" t="s">
        <v>73</v>
      </c>
      <c r="B71" s="55">
        <f>SUM(B72:B73)</f>
        <v>155</v>
      </c>
      <c r="C71" s="93">
        <v>155</v>
      </c>
      <c r="D71" s="55">
        <f>SUM(D72:D73)</f>
        <v>0</v>
      </c>
      <c r="E71" s="55">
        <f>SUM(E72:E73)</f>
        <v>31</v>
      </c>
      <c r="F71" s="82">
        <f t="shared" si="2"/>
        <v>186</v>
      </c>
    </row>
    <row r="72" spans="1:6" ht="15.95" customHeight="1" x14ac:dyDescent="0.2">
      <c r="A72" s="86" t="s">
        <v>74</v>
      </c>
      <c r="B72" s="11">
        <v>15</v>
      </c>
      <c r="C72" s="87">
        <v>15</v>
      </c>
      <c r="D72" s="11">
        <v>0</v>
      </c>
      <c r="E72" s="11">
        <v>0</v>
      </c>
      <c r="F72" s="88">
        <f t="shared" si="2"/>
        <v>15</v>
      </c>
    </row>
    <row r="73" spans="1:6" ht="15.95" customHeight="1" thickBot="1" x14ac:dyDescent="0.25">
      <c r="A73" s="94" t="s">
        <v>75</v>
      </c>
      <c r="B73" s="72">
        <v>140</v>
      </c>
      <c r="C73" s="81">
        <v>140</v>
      </c>
      <c r="D73" s="72">
        <v>0</v>
      </c>
      <c r="E73" s="72">
        <v>31</v>
      </c>
      <c r="F73" s="92">
        <f t="shared" si="2"/>
        <v>171</v>
      </c>
    </row>
    <row r="74" spans="1:6" ht="15.95" customHeight="1" thickBot="1" x14ac:dyDescent="0.25">
      <c r="A74" s="54" t="s">
        <v>76</v>
      </c>
      <c r="B74" s="55">
        <f>SUM(B75:B243)</f>
        <v>142279.07</v>
      </c>
      <c r="C74" s="93">
        <v>158630.95000000001</v>
      </c>
      <c r="D74" s="55">
        <f>SUM(D75:D243)</f>
        <v>1120.54</v>
      </c>
      <c r="E74" s="55">
        <f>SUM(E75:E243)</f>
        <v>-131.06999999999971</v>
      </c>
      <c r="F74" s="82">
        <f t="shared" si="2"/>
        <v>159620.42000000001</v>
      </c>
    </row>
    <row r="75" spans="1:6" ht="15.95" customHeight="1" x14ac:dyDescent="0.2">
      <c r="A75" s="95" t="s">
        <v>77</v>
      </c>
      <c r="B75" s="11">
        <v>1431.25</v>
      </c>
      <c r="C75" s="87">
        <v>1431.25</v>
      </c>
      <c r="D75" s="11">
        <v>0</v>
      </c>
      <c r="E75" s="11">
        <v>68</v>
      </c>
      <c r="F75" s="88">
        <f t="shared" si="2"/>
        <v>1499.25</v>
      </c>
    </row>
    <row r="76" spans="1:6" ht="15.95" customHeight="1" x14ac:dyDescent="0.2">
      <c r="A76" s="96" t="s">
        <v>78</v>
      </c>
      <c r="B76" s="10">
        <v>0</v>
      </c>
      <c r="C76" s="77">
        <v>0</v>
      </c>
      <c r="D76" s="10">
        <v>0</v>
      </c>
      <c r="E76" s="15">
        <v>50</v>
      </c>
      <c r="F76" s="76">
        <f t="shared" si="2"/>
        <v>50</v>
      </c>
    </row>
    <row r="77" spans="1:6" ht="15.95" customHeight="1" x14ac:dyDescent="0.2">
      <c r="A77" s="96" t="s">
        <v>79</v>
      </c>
      <c r="B77" s="10">
        <v>0</v>
      </c>
      <c r="C77" s="77">
        <v>0</v>
      </c>
      <c r="D77" s="10">
        <v>0</v>
      </c>
      <c r="E77" s="10">
        <v>92</v>
      </c>
      <c r="F77" s="76">
        <f t="shared" si="2"/>
        <v>92</v>
      </c>
    </row>
    <row r="78" spans="1:6" ht="15.95" customHeight="1" x14ac:dyDescent="0.2">
      <c r="A78" s="96" t="s">
        <v>80</v>
      </c>
      <c r="B78" s="10">
        <v>0</v>
      </c>
      <c r="C78" s="77">
        <v>90</v>
      </c>
      <c r="D78" s="10">
        <v>0</v>
      </c>
      <c r="E78" s="10">
        <v>0</v>
      </c>
      <c r="F78" s="78">
        <f t="shared" si="2"/>
        <v>90</v>
      </c>
    </row>
    <row r="79" spans="1:6" ht="15.95" customHeight="1" x14ac:dyDescent="0.2">
      <c r="A79" s="97" t="s">
        <v>81</v>
      </c>
      <c r="B79" s="15">
        <v>1061.24</v>
      </c>
      <c r="C79" s="79">
        <v>1061.24</v>
      </c>
      <c r="D79" s="15">
        <v>0</v>
      </c>
      <c r="E79" s="15">
        <v>0</v>
      </c>
      <c r="F79" s="78">
        <f t="shared" si="2"/>
        <v>1061.24</v>
      </c>
    </row>
    <row r="80" spans="1:6" ht="15.95" customHeight="1" x14ac:dyDescent="0.2">
      <c r="A80" s="97" t="s">
        <v>82</v>
      </c>
      <c r="B80" s="15">
        <v>0</v>
      </c>
      <c r="C80" s="79">
        <v>90</v>
      </c>
      <c r="D80" s="15">
        <v>0</v>
      </c>
      <c r="E80" s="15">
        <v>-90</v>
      </c>
      <c r="F80" s="78">
        <f t="shared" si="2"/>
        <v>0</v>
      </c>
    </row>
    <row r="81" spans="1:6" ht="15.95" customHeight="1" x14ac:dyDescent="0.2">
      <c r="A81" s="98" t="s">
        <v>82</v>
      </c>
      <c r="B81" s="177">
        <v>0</v>
      </c>
      <c r="C81" s="187">
        <v>0</v>
      </c>
      <c r="D81" s="177">
        <v>0</v>
      </c>
      <c r="E81" s="177">
        <v>90</v>
      </c>
      <c r="F81" s="179">
        <f>C81+D81+E81</f>
        <v>90</v>
      </c>
    </row>
    <row r="82" spans="1:6" ht="15.95" customHeight="1" x14ac:dyDescent="0.2">
      <c r="A82" s="96" t="s">
        <v>83</v>
      </c>
      <c r="B82" s="178"/>
      <c r="C82" s="188"/>
      <c r="D82" s="178"/>
      <c r="E82" s="178"/>
      <c r="F82" s="180"/>
    </row>
    <row r="83" spans="1:6" ht="15.95" customHeight="1" x14ac:dyDescent="0.2">
      <c r="A83" s="96" t="s">
        <v>84</v>
      </c>
      <c r="B83" s="15">
        <v>2339.4899999999998</v>
      </c>
      <c r="C83" s="77">
        <v>2339.4899999999998</v>
      </c>
      <c r="D83" s="10">
        <v>0</v>
      </c>
      <c r="E83" s="15">
        <v>0</v>
      </c>
      <c r="F83" s="78">
        <f t="shared" si="2"/>
        <v>2339.4899999999998</v>
      </c>
    </row>
    <row r="84" spans="1:6" ht="15.95" customHeight="1" x14ac:dyDescent="0.2">
      <c r="A84" s="97" t="s">
        <v>85</v>
      </c>
      <c r="B84" s="15">
        <v>1989.18</v>
      </c>
      <c r="C84" s="77">
        <v>1989.18</v>
      </c>
      <c r="D84" s="10">
        <v>0</v>
      </c>
      <c r="E84" s="15">
        <v>0</v>
      </c>
      <c r="F84" s="78">
        <f t="shared" si="2"/>
        <v>1989.18</v>
      </c>
    </row>
    <row r="85" spans="1:6" ht="15.95" customHeight="1" x14ac:dyDescent="0.2">
      <c r="A85" s="97" t="s">
        <v>86</v>
      </c>
      <c r="B85" s="40">
        <v>0</v>
      </c>
      <c r="C85" s="99">
        <v>300</v>
      </c>
      <c r="D85" s="40">
        <v>0</v>
      </c>
      <c r="E85" s="40">
        <v>0</v>
      </c>
      <c r="F85" s="100">
        <f t="shared" si="2"/>
        <v>300</v>
      </c>
    </row>
    <row r="86" spans="1:6" ht="15.95" customHeight="1" x14ac:dyDescent="0.2">
      <c r="A86" s="96" t="s">
        <v>87</v>
      </c>
      <c r="B86" s="101">
        <v>1631.39</v>
      </c>
      <c r="C86" s="79">
        <v>1631.39</v>
      </c>
      <c r="D86" s="15">
        <v>0</v>
      </c>
      <c r="E86" s="15">
        <v>0</v>
      </c>
      <c r="F86" s="78">
        <f t="shared" si="2"/>
        <v>1631.39</v>
      </c>
    </row>
    <row r="87" spans="1:6" ht="15.95" customHeight="1" x14ac:dyDescent="0.2">
      <c r="A87" s="96" t="s">
        <v>88</v>
      </c>
      <c r="B87" s="101">
        <v>0</v>
      </c>
      <c r="C87" s="79">
        <v>70</v>
      </c>
      <c r="D87" s="15">
        <v>0</v>
      </c>
      <c r="E87" s="15">
        <v>0</v>
      </c>
      <c r="F87" s="78">
        <f t="shared" si="2"/>
        <v>70</v>
      </c>
    </row>
    <row r="88" spans="1:6" ht="15.95" customHeight="1" x14ac:dyDescent="0.2">
      <c r="A88" s="96" t="s">
        <v>89</v>
      </c>
      <c r="B88" s="101">
        <v>1936.42</v>
      </c>
      <c r="C88" s="79">
        <v>1936.42</v>
      </c>
      <c r="D88" s="15">
        <v>0</v>
      </c>
      <c r="E88" s="15">
        <v>150</v>
      </c>
      <c r="F88" s="78">
        <f t="shared" si="2"/>
        <v>2086.42</v>
      </c>
    </row>
    <row r="89" spans="1:6" ht="15.95" customHeight="1" x14ac:dyDescent="0.2">
      <c r="A89" s="96" t="s">
        <v>90</v>
      </c>
      <c r="B89" s="101">
        <v>0</v>
      </c>
      <c r="C89" s="79">
        <v>180</v>
      </c>
      <c r="D89" s="15">
        <v>0</v>
      </c>
      <c r="E89" s="15">
        <v>0</v>
      </c>
      <c r="F89" s="78">
        <f t="shared" si="2"/>
        <v>180</v>
      </c>
    </row>
    <row r="90" spans="1:6" ht="15.95" customHeight="1" x14ac:dyDescent="0.2">
      <c r="A90" s="97" t="s">
        <v>91</v>
      </c>
      <c r="B90" s="101">
        <v>204</v>
      </c>
      <c r="C90" s="79">
        <v>204</v>
      </c>
      <c r="D90" s="15">
        <v>0</v>
      </c>
      <c r="E90" s="15">
        <v>0</v>
      </c>
      <c r="F90" s="78">
        <f t="shared" si="2"/>
        <v>204</v>
      </c>
    </row>
    <row r="91" spans="1:6" ht="15.95" customHeight="1" x14ac:dyDescent="0.2">
      <c r="A91" s="96" t="s">
        <v>92</v>
      </c>
      <c r="B91" s="101">
        <v>1051.0999999999999</v>
      </c>
      <c r="C91" s="79">
        <v>1051.0999999999999</v>
      </c>
      <c r="D91" s="15">
        <v>0</v>
      </c>
      <c r="E91" s="15">
        <v>0</v>
      </c>
      <c r="F91" s="78">
        <f t="shared" si="2"/>
        <v>1051.0999999999999</v>
      </c>
    </row>
    <row r="92" spans="1:6" ht="15.95" customHeight="1" x14ac:dyDescent="0.2">
      <c r="A92" s="97" t="s">
        <v>93</v>
      </c>
      <c r="B92" s="101">
        <v>701.05</v>
      </c>
      <c r="C92" s="79">
        <v>701.05</v>
      </c>
      <c r="D92" s="15">
        <v>0</v>
      </c>
      <c r="E92" s="15">
        <v>0</v>
      </c>
      <c r="F92" s="78">
        <f t="shared" si="2"/>
        <v>701.05</v>
      </c>
    </row>
    <row r="93" spans="1:6" ht="15.95" customHeight="1" x14ac:dyDescent="0.2">
      <c r="A93" s="102" t="s">
        <v>94</v>
      </c>
      <c r="B93" s="177">
        <v>0</v>
      </c>
      <c r="C93" s="187">
        <v>300</v>
      </c>
      <c r="D93" s="177">
        <v>0</v>
      </c>
      <c r="E93" s="177">
        <v>0</v>
      </c>
      <c r="F93" s="179">
        <f>C93+D93+E93</f>
        <v>300</v>
      </c>
    </row>
    <row r="94" spans="1:6" ht="15.95" customHeight="1" x14ac:dyDescent="0.2">
      <c r="A94" s="96" t="s">
        <v>95</v>
      </c>
      <c r="B94" s="178"/>
      <c r="C94" s="188"/>
      <c r="D94" s="178"/>
      <c r="E94" s="178"/>
      <c r="F94" s="180"/>
    </row>
    <row r="95" spans="1:6" ht="15.95" customHeight="1" x14ac:dyDescent="0.2">
      <c r="A95" s="97" t="s">
        <v>96</v>
      </c>
      <c r="B95" s="101">
        <v>744</v>
      </c>
      <c r="C95" s="79">
        <v>744</v>
      </c>
      <c r="D95" s="15">
        <v>0</v>
      </c>
      <c r="E95" s="15">
        <v>0</v>
      </c>
      <c r="F95" s="78">
        <f>C95+D95+E95</f>
        <v>744</v>
      </c>
    </row>
    <row r="96" spans="1:6" ht="15.95" customHeight="1" thickBot="1" x14ac:dyDescent="0.25">
      <c r="A96" s="103" t="s">
        <v>97</v>
      </c>
      <c r="B96" s="104">
        <v>146</v>
      </c>
      <c r="C96" s="85">
        <v>146</v>
      </c>
      <c r="D96" s="18">
        <v>0</v>
      </c>
      <c r="E96" s="18">
        <v>0</v>
      </c>
      <c r="F96" s="84">
        <f t="shared" si="2"/>
        <v>146</v>
      </c>
    </row>
    <row r="97" spans="1:6" ht="15.95" customHeight="1" x14ac:dyDescent="0.2">
      <c r="A97" s="95" t="s">
        <v>98</v>
      </c>
      <c r="B97" s="105">
        <v>175</v>
      </c>
      <c r="C97" s="87">
        <v>175</v>
      </c>
      <c r="D97" s="11">
        <v>0</v>
      </c>
      <c r="E97" s="87">
        <v>0</v>
      </c>
      <c r="F97" s="11">
        <f>C97+D97+E97</f>
        <v>175</v>
      </c>
    </row>
    <row r="98" spans="1:6" ht="15.95" customHeight="1" x14ac:dyDescent="0.2">
      <c r="A98" s="97" t="s">
        <v>99</v>
      </c>
      <c r="B98" s="101">
        <v>135</v>
      </c>
      <c r="C98" s="79">
        <v>135</v>
      </c>
      <c r="D98" s="15">
        <v>0</v>
      </c>
      <c r="E98" s="79">
        <v>0</v>
      </c>
      <c r="F98" s="15">
        <f>C98+D98+E98</f>
        <v>135</v>
      </c>
    </row>
    <row r="99" spans="1:6" ht="15.95" customHeight="1" x14ac:dyDescent="0.2">
      <c r="A99" s="96" t="s">
        <v>100</v>
      </c>
      <c r="B99" s="106">
        <v>1135.0999999999999</v>
      </c>
      <c r="C99" s="107">
        <v>1135.0999999999999</v>
      </c>
      <c r="D99" s="106">
        <v>0</v>
      </c>
      <c r="E99" s="77">
        <v>0</v>
      </c>
      <c r="F99" s="15">
        <f t="shared" si="2"/>
        <v>1135.0999999999999</v>
      </c>
    </row>
    <row r="100" spans="1:6" ht="15.95" customHeight="1" x14ac:dyDescent="0.2">
      <c r="A100" s="98" t="s">
        <v>101</v>
      </c>
      <c r="B100" s="177">
        <v>0</v>
      </c>
      <c r="C100" s="187">
        <v>0</v>
      </c>
      <c r="D100" s="177">
        <v>0</v>
      </c>
      <c r="E100" s="187">
        <v>75</v>
      </c>
      <c r="F100" s="177">
        <f>C100+D100+E100</f>
        <v>75</v>
      </c>
    </row>
    <row r="101" spans="1:6" ht="15.95" customHeight="1" x14ac:dyDescent="0.2">
      <c r="A101" s="96" t="s">
        <v>102</v>
      </c>
      <c r="B101" s="178"/>
      <c r="C101" s="188"/>
      <c r="D101" s="178"/>
      <c r="E101" s="188"/>
      <c r="F101" s="178"/>
    </row>
    <row r="102" spans="1:6" ht="15.95" customHeight="1" x14ac:dyDescent="0.2">
      <c r="A102" s="96" t="s">
        <v>103</v>
      </c>
      <c r="B102" s="106">
        <v>4333</v>
      </c>
      <c r="C102" s="107">
        <v>4333</v>
      </c>
      <c r="D102" s="106">
        <v>0</v>
      </c>
      <c r="E102" s="77">
        <v>39</v>
      </c>
      <c r="F102" s="10">
        <f t="shared" si="2"/>
        <v>4372</v>
      </c>
    </row>
    <row r="103" spans="1:6" ht="15.95" customHeight="1" x14ac:dyDescent="0.2">
      <c r="A103" s="97" t="s">
        <v>104</v>
      </c>
      <c r="B103" s="101">
        <v>0</v>
      </c>
      <c r="C103" s="108">
        <v>222</v>
      </c>
      <c r="D103" s="101">
        <v>0</v>
      </c>
      <c r="E103" s="79">
        <v>0</v>
      </c>
      <c r="F103" s="15">
        <f t="shared" si="2"/>
        <v>222</v>
      </c>
    </row>
    <row r="104" spans="1:6" ht="15.95" customHeight="1" x14ac:dyDescent="0.2">
      <c r="A104" s="96" t="s">
        <v>105</v>
      </c>
      <c r="B104" s="10">
        <v>78</v>
      </c>
      <c r="C104" s="77">
        <v>78</v>
      </c>
      <c r="D104" s="10">
        <v>0</v>
      </c>
      <c r="E104" s="77">
        <v>0</v>
      </c>
      <c r="F104" s="10">
        <f t="shared" si="2"/>
        <v>78</v>
      </c>
    </row>
    <row r="105" spans="1:6" ht="15.95" customHeight="1" x14ac:dyDescent="0.2">
      <c r="A105" s="97" t="s">
        <v>106</v>
      </c>
      <c r="B105" s="15">
        <v>9.5</v>
      </c>
      <c r="C105" s="79">
        <v>9.5</v>
      </c>
      <c r="D105" s="15">
        <v>0</v>
      </c>
      <c r="E105" s="79">
        <v>0</v>
      </c>
      <c r="F105" s="15">
        <f t="shared" si="2"/>
        <v>9.5</v>
      </c>
    </row>
    <row r="106" spans="1:6" ht="15.95" customHeight="1" x14ac:dyDescent="0.2">
      <c r="A106" s="97" t="s">
        <v>107</v>
      </c>
      <c r="B106" s="10">
        <v>0</v>
      </c>
      <c r="C106" s="77">
        <v>123.01</v>
      </c>
      <c r="D106" s="10">
        <v>0</v>
      </c>
      <c r="E106" s="77">
        <v>0</v>
      </c>
      <c r="F106" s="10">
        <f t="shared" si="2"/>
        <v>123.01</v>
      </c>
    </row>
    <row r="107" spans="1:6" ht="15.95" customHeight="1" x14ac:dyDescent="0.2">
      <c r="A107" s="97" t="s">
        <v>108</v>
      </c>
      <c r="B107" s="10">
        <v>0</v>
      </c>
      <c r="C107" s="77">
        <v>914.56</v>
      </c>
      <c r="D107" s="10">
        <v>0</v>
      </c>
      <c r="E107" s="77">
        <v>0</v>
      </c>
      <c r="F107" s="10">
        <f t="shared" si="2"/>
        <v>914.56</v>
      </c>
    </row>
    <row r="108" spans="1:6" ht="15.95" customHeight="1" x14ac:dyDescent="0.2">
      <c r="A108" s="96" t="s">
        <v>109</v>
      </c>
      <c r="B108" s="10">
        <v>0</v>
      </c>
      <c r="C108" s="77">
        <v>212.49</v>
      </c>
      <c r="D108" s="10">
        <v>0</v>
      </c>
      <c r="E108" s="77">
        <v>0</v>
      </c>
      <c r="F108" s="10">
        <f t="shared" si="2"/>
        <v>212.49</v>
      </c>
    </row>
    <row r="109" spans="1:6" ht="15.95" customHeight="1" x14ac:dyDescent="0.2">
      <c r="A109" s="96" t="s">
        <v>110</v>
      </c>
      <c r="B109" s="10">
        <v>0</v>
      </c>
      <c r="C109" s="77">
        <v>200</v>
      </c>
      <c r="D109" s="10">
        <v>0</v>
      </c>
      <c r="E109" s="77">
        <v>0</v>
      </c>
      <c r="F109" s="10">
        <f t="shared" si="2"/>
        <v>200</v>
      </c>
    </row>
    <row r="110" spans="1:6" ht="15.95" customHeight="1" x14ac:dyDescent="0.2">
      <c r="A110" s="97" t="s">
        <v>111</v>
      </c>
      <c r="B110" s="15">
        <v>0</v>
      </c>
      <c r="C110" s="79">
        <v>150</v>
      </c>
      <c r="D110" s="15">
        <v>0</v>
      </c>
      <c r="E110" s="79">
        <v>0</v>
      </c>
      <c r="F110" s="15">
        <f t="shared" si="2"/>
        <v>150</v>
      </c>
    </row>
    <row r="111" spans="1:6" ht="15.95" customHeight="1" x14ac:dyDescent="0.2">
      <c r="A111" s="96" t="s">
        <v>112</v>
      </c>
      <c r="B111" s="10">
        <v>3650</v>
      </c>
      <c r="C111" s="77">
        <v>3650</v>
      </c>
      <c r="D111" s="10">
        <v>0</v>
      </c>
      <c r="E111" s="77">
        <v>0</v>
      </c>
      <c r="F111" s="10">
        <f t="shared" si="2"/>
        <v>3650</v>
      </c>
    </row>
    <row r="112" spans="1:6" ht="15.95" customHeight="1" x14ac:dyDescent="0.2">
      <c r="A112" s="96" t="s">
        <v>113</v>
      </c>
      <c r="B112" s="10">
        <v>0</v>
      </c>
      <c r="C112" s="77">
        <v>548.97</v>
      </c>
      <c r="D112" s="10">
        <v>0</v>
      </c>
      <c r="E112" s="77">
        <v>0</v>
      </c>
      <c r="F112" s="10">
        <f t="shared" si="2"/>
        <v>548.97</v>
      </c>
    </row>
    <row r="113" spans="1:6" ht="15.95" customHeight="1" x14ac:dyDescent="0.2">
      <c r="A113" s="96" t="s">
        <v>114</v>
      </c>
      <c r="B113" s="10">
        <v>0</v>
      </c>
      <c r="C113" s="77">
        <v>723.99</v>
      </c>
      <c r="D113" s="10">
        <v>0</v>
      </c>
      <c r="E113" s="77">
        <v>0</v>
      </c>
      <c r="F113" s="10">
        <f t="shared" si="2"/>
        <v>723.99</v>
      </c>
    </row>
    <row r="114" spans="1:6" ht="15.95" customHeight="1" x14ac:dyDescent="0.2">
      <c r="A114" s="96" t="s">
        <v>115</v>
      </c>
      <c r="B114" s="10">
        <v>0</v>
      </c>
      <c r="C114" s="77">
        <v>0</v>
      </c>
      <c r="D114" s="10">
        <v>204.12</v>
      </c>
      <c r="E114" s="77">
        <v>0</v>
      </c>
      <c r="F114" s="10">
        <f t="shared" si="2"/>
        <v>204.12</v>
      </c>
    </row>
    <row r="115" spans="1:6" ht="15.95" customHeight="1" x14ac:dyDescent="0.2">
      <c r="A115" s="96" t="s">
        <v>116</v>
      </c>
      <c r="B115" s="15">
        <v>0</v>
      </c>
      <c r="C115" s="79">
        <v>120</v>
      </c>
      <c r="D115" s="15">
        <v>0</v>
      </c>
      <c r="E115" s="79">
        <v>0</v>
      </c>
      <c r="F115" s="10">
        <f t="shared" si="2"/>
        <v>120</v>
      </c>
    </row>
    <row r="116" spans="1:6" ht="15.95" customHeight="1" x14ac:dyDescent="0.2">
      <c r="A116" s="96" t="s">
        <v>117</v>
      </c>
      <c r="B116" s="15">
        <v>20</v>
      </c>
      <c r="C116" s="79">
        <v>20</v>
      </c>
      <c r="D116" s="15">
        <v>0</v>
      </c>
      <c r="E116" s="79">
        <v>0</v>
      </c>
      <c r="F116" s="10">
        <f t="shared" si="2"/>
        <v>20</v>
      </c>
    </row>
    <row r="117" spans="1:6" ht="15.95" customHeight="1" x14ac:dyDescent="0.2">
      <c r="A117" s="102" t="s">
        <v>118</v>
      </c>
      <c r="B117" s="177">
        <v>60</v>
      </c>
      <c r="C117" s="187">
        <v>60</v>
      </c>
      <c r="D117" s="177">
        <v>0</v>
      </c>
      <c r="E117" s="187">
        <v>9.6</v>
      </c>
      <c r="F117" s="192">
        <f>C117+D117+E117</f>
        <v>69.599999999999994</v>
      </c>
    </row>
    <row r="118" spans="1:6" ht="15.95" customHeight="1" x14ac:dyDescent="0.2">
      <c r="A118" s="96" t="s">
        <v>119</v>
      </c>
      <c r="B118" s="178"/>
      <c r="C118" s="188"/>
      <c r="D118" s="178"/>
      <c r="E118" s="188"/>
      <c r="F118" s="193"/>
    </row>
    <row r="119" spans="1:6" ht="15.95" customHeight="1" x14ac:dyDescent="0.2">
      <c r="A119" s="102" t="s">
        <v>120</v>
      </c>
      <c r="B119" s="177">
        <v>0</v>
      </c>
      <c r="C119" s="187">
        <v>150</v>
      </c>
      <c r="D119" s="177">
        <v>0</v>
      </c>
      <c r="E119" s="187">
        <v>0</v>
      </c>
      <c r="F119" s="177">
        <f>C119+D119+E119</f>
        <v>150</v>
      </c>
    </row>
    <row r="120" spans="1:6" ht="15.95" customHeight="1" x14ac:dyDescent="0.2">
      <c r="A120" s="96" t="s">
        <v>121</v>
      </c>
      <c r="B120" s="178"/>
      <c r="C120" s="188"/>
      <c r="D120" s="178"/>
      <c r="E120" s="188"/>
      <c r="F120" s="178"/>
    </row>
    <row r="121" spans="1:6" ht="15.95" customHeight="1" x14ac:dyDescent="0.2">
      <c r="A121" s="102" t="s">
        <v>122</v>
      </c>
      <c r="B121" s="177">
        <v>0</v>
      </c>
      <c r="C121" s="187">
        <v>650</v>
      </c>
      <c r="D121" s="177">
        <v>0</v>
      </c>
      <c r="E121" s="187">
        <v>0</v>
      </c>
      <c r="F121" s="177">
        <f>C121+D121+E121</f>
        <v>650</v>
      </c>
    </row>
    <row r="122" spans="1:6" ht="15.95" customHeight="1" x14ac:dyDescent="0.2">
      <c r="A122" s="96" t="s">
        <v>121</v>
      </c>
      <c r="B122" s="178"/>
      <c r="C122" s="188"/>
      <c r="D122" s="178"/>
      <c r="E122" s="188"/>
      <c r="F122" s="178"/>
    </row>
    <row r="123" spans="1:6" ht="15.95" customHeight="1" x14ac:dyDescent="0.2">
      <c r="A123" s="98" t="s">
        <v>123</v>
      </c>
      <c r="B123" s="177">
        <v>0</v>
      </c>
      <c r="C123" s="187">
        <v>200</v>
      </c>
      <c r="D123" s="177">
        <v>0</v>
      </c>
      <c r="E123" s="187">
        <v>0</v>
      </c>
      <c r="F123" s="177">
        <f>C123+D123+E123</f>
        <v>200</v>
      </c>
    </row>
    <row r="124" spans="1:6" ht="15.95" customHeight="1" x14ac:dyDescent="0.2">
      <c r="A124" s="96" t="s">
        <v>124</v>
      </c>
      <c r="B124" s="178"/>
      <c r="C124" s="188"/>
      <c r="D124" s="178"/>
      <c r="E124" s="188"/>
      <c r="F124" s="178"/>
    </row>
    <row r="125" spans="1:6" ht="15.95" customHeight="1" x14ac:dyDescent="0.2">
      <c r="A125" s="97" t="s">
        <v>125</v>
      </c>
      <c r="B125" s="101">
        <v>2922.1</v>
      </c>
      <c r="C125" s="79">
        <v>2922.1</v>
      </c>
      <c r="D125" s="101">
        <v>0</v>
      </c>
      <c r="E125" s="79">
        <v>0</v>
      </c>
      <c r="F125" s="101">
        <f>C125+D125+E125</f>
        <v>2922.1</v>
      </c>
    </row>
    <row r="126" spans="1:6" ht="15.95" customHeight="1" x14ac:dyDescent="0.2">
      <c r="A126" s="97" t="s">
        <v>126</v>
      </c>
      <c r="B126" s="101">
        <v>0</v>
      </c>
      <c r="C126" s="79">
        <v>81</v>
      </c>
      <c r="D126" s="101">
        <v>0</v>
      </c>
      <c r="E126" s="79">
        <v>0</v>
      </c>
      <c r="F126" s="101">
        <f t="shared" ref="F126:F214" si="3">C126+D126+E126</f>
        <v>81</v>
      </c>
    </row>
    <row r="127" spans="1:6" ht="15.95" customHeight="1" thickBot="1" x14ac:dyDescent="0.25">
      <c r="A127" s="103" t="s">
        <v>127</v>
      </c>
      <c r="B127" s="104">
        <v>50</v>
      </c>
      <c r="C127" s="85">
        <v>50</v>
      </c>
      <c r="D127" s="104">
        <v>0</v>
      </c>
      <c r="E127" s="85">
        <v>0</v>
      </c>
      <c r="F127" s="104">
        <f t="shared" si="3"/>
        <v>50</v>
      </c>
    </row>
    <row r="128" spans="1:6" ht="15.95" customHeight="1" x14ac:dyDescent="0.2">
      <c r="A128" s="32" t="s">
        <v>128</v>
      </c>
      <c r="B128" s="109">
        <v>96.05</v>
      </c>
      <c r="C128" s="11">
        <v>96.05</v>
      </c>
      <c r="D128" s="11">
        <v>0</v>
      </c>
      <c r="E128" s="11">
        <v>0</v>
      </c>
      <c r="F128" s="105">
        <f t="shared" si="3"/>
        <v>96.05</v>
      </c>
    </row>
    <row r="129" spans="1:6" ht="15.95" customHeight="1" x14ac:dyDescent="0.2">
      <c r="A129" s="36" t="s">
        <v>129</v>
      </c>
      <c r="B129" s="110">
        <v>0</v>
      </c>
      <c r="C129" s="10">
        <v>1200</v>
      </c>
      <c r="D129" s="10">
        <v>0</v>
      </c>
      <c r="E129" s="10">
        <v>0</v>
      </c>
      <c r="F129" s="106">
        <f>C129+D129+E129</f>
        <v>1200</v>
      </c>
    </row>
    <row r="130" spans="1:6" ht="15.95" customHeight="1" x14ac:dyDescent="0.2">
      <c r="A130" s="36" t="s">
        <v>130</v>
      </c>
      <c r="B130" s="110">
        <v>0</v>
      </c>
      <c r="C130" s="10">
        <v>882.23</v>
      </c>
      <c r="D130" s="10">
        <v>0</v>
      </c>
      <c r="E130" s="10">
        <v>0</v>
      </c>
      <c r="F130" s="106">
        <f>C130+D130+E130</f>
        <v>882.23</v>
      </c>
    </row>
    <row r="131" spans="1:6" ht="15.95" customHeight="1" x14ac:dyDescent="0.2">
      <c r="A131" s="36" t="s">
        <v>131</v>
      </c>
      <c r="B131" s="110">
        <v>0</v>
      </c>
      <c r="C131" s="10">
        <v>734.17</v>
      </c>
      <c r="D131" s="10">
        <v>0</v>
      </c>
      <c r="E131" s="10">
        <v>0</v>
      </c>
      <c r="F131" s="106">
        <f>C131+D131+E131</f>
        <v>734.17</v>
      </c>
    </row>
    <row r="132" spans="1:6" ht="15.95" customHeight="1" x14ac:dyDescent="0.2">
      <c r="A132" s="36" t="s">
        <v>132</v>
      </c>
      <c r="B132" s="110">
        <v>2185</v>
      </c>
      <c r="C132" s="10">
        <v>2185</v>
      </c>
      <c r="D132" s="10">
        <v>0</v>
      </c>
      <c r="E132" s="10">
        <v>170</v>
      </c>
      <c r="F132" s="101">
        <f t="shared" si="3"/>
        <v>2355</v>
      </c>
    </row>
    <row r="133" spans="1:6" ht="15.95" customHeight="1" x14ac:dyDescent="0.2">
      <c r="A133" s="36" t="s">
        <v>133</v>
      </c>
      <c r="B133" s="110">
        <v>0</v>
      </c>
      <c r="C133" s="10">
        <v>0</v>
      </c>
      <c r="D133" s="10">
        <v>0</v>
      </c>
      <c r="E133" s="10">
        <v>112</v>
      </c>
      <c r="F133" s="101">
        <f t="shared" si="3"/>
        <v>112</v>
      </c>
    </row>
    <row r="134" spans="1:6" ht="15.95" customHeight="1" x14ac:dyDescent="0.2">
      <c r="A134" s="36" t="s">
        <v>134</v>
      </c>
      <c r="B134" s="110">
        <v>0</v>
      </c>
      <c r="C134" s="10">
        <v>72.819999999999993</v>
      </c>
      <c r="D134" s="10">
        <v>0</v>
      </c>
      <c r="E134" s="10">
        <v>0</v>
      </c>
      <c r="F134" s="101">
        <f t="shared" si="3"/>
        <v>72.819999999999993</v>
      </c>
    </row>
    <row r="135" spans="1:6" ht="15.95" customHeight="1" x14ac:dyDescent="0.2">
      <c r="A135" s="33" t="s">
        <v>135</v>
      </c>
      <c r="B135" s="111">
        <v>0</v>
      </c>
      <c r="C135" s="15">
        <v>828.04</v>
      </c>
      <c r="D135" s="15">
        <v>0</v>
      </c>
      <c r="E135" s="15">
        <v>0</v>
      </c>
      <c r="F135" s="101">
        <f t="shared" si="3"/>
        <v>828.04</v>
      </c>
    </row>
    <row r="136" spans="1:6" ht="15.95" customHeight="1" x14ac:dyDescent="0.2">
      <c r="A136" s="33" t="s">
        <v>136</v>
      </c>
      <c r="B136" s="101">
        <v>0</v>
      </c>
      <c r="C136" s="15">
        <v>212.49</v>
      </c>
      <c r="D136" s="15">
        <v>0</v>
      </c>
      <c r="E136" s="15">
        <v>0</v>
      </c>
      <c r="F136" s="101">
        <f t="shared" si="3"/>
        <v>212.49</v>
      </c>
    </row>
    <row r="137" spans="1:6" ht="15.95" customHeight="1" x14ac:dyDescent="0.2">
      <c r="A137" s="36" t="s">
        <v>137</v>
      </c>
      <c r="B137" s="106">
        <v>0</v>
      </c>
      <c r="C137" s="10">
        <v>52</v>
      </c>
      <c r="D137" s="10">
        <v>0</v>
      </c>
      <c r="E137" s="10">
        <v>0</v>
      </c>
      <c r="F137" s="106">
        <f t="shared" si="3"/>
        <v>52</v>
      </c>
    </row>
    <row r="138" spans="1:6" ht="15.95" customHeight="1" x14ac:dyDescent="0.2">
      <c r="A138" s="36" t="s">
        <v>138</v>
      </c>
      <c r="B138" s="106">
        <v>115.05</v>
      </c>
      <c r="C138" s="10">
        <v>115.05</v>
      </c>
      <c r="D138" s="10">
        <v>0</v>
      </c>
      <c r="E138" s="10">
        <v>0</v>
      </c>
      <c r="F138" s="106">
        <f t="shared" si="3"/>
        <v>115.05</v>
      </c>
    </row>
    <row r="139" spans="1:6" ht="15.95" customHeight="1" x14ac:dyDescent="0.2">
      <c r="A139" s="33" t="s">
        <v>139</v>
      </c>
      <c r="B139" s="101">
        <v>0</v>
      </c>
      <c r="C139" s="15">
        <v>150</v>
      </c>
      <c r="D139" s="15">
        <v>0</v>
      </c>
      <c r="E139" s="15">
        <v>0</v>
      </c>
      <c r="F139" s="101">
        <f t="shared" si="3"/>
        <v>150</v>
      </c>
    </row>
    <row r="140" spans="1:6" ht="15.95" customHeight="1" x14ac:dyDescent="0.2">
      <c r="A140" s="96" t="s">
        <v>140</v>
      </c>
      <c r="B140" s="106">
        <v>0</v>
      </c>
      <c r="C140" s="10">
        <v>800</v>
      </c>
      <c r="D140" s="10">
        <v>0</v>
      </c>
      <c r="E140" s="10">
        <v>0</v>
      </c>
      <c r="F140" s="110">
        <f t="shared" si="3"/>
        <v>800</v>
      </c>
    </row>
    <row r="141" spans="1:6" ht="15.95" customHeight="1" x14ac:dyDescent="0.2">
      <c r="A141" s="96" t="s">
        <v>141</v>
      </c>
      <c r="B141" s="15">
        <v>4862.1499999999996</v>
      </c>
      <c r="C141" s="15">
        <v>4862.1499999999996</v>
      </c>
      <c r="D141" s="15">
        <v>0</v>
      </c>
      <c r="E141" s="15">
        <v>100</v>
      </c>
      <c r="F141" s="111">
        <f t="shared" si="3"/>
        <v>4962.1499999999996</v>
      </c>
    </row>
    <row r="142" spans="1:6" ht="15.95" customHeight="1" x14ac:dyDescent="0.2">
      <c r="A142" s="96" t="s">
        <v>142</v>
      </c>
      <c r="B142" s="15">
        <v>0</v>
      </c>
      <c r="C142" s="15">
        <v>808.22</v>
      </c>
      <c r="D142" s="15">
        <v>0</v>
      </c>
      <c r="E142" s="15">
        <v>0</v>
      </c>
      <c r="F142" s="111">
        <f t="shared" si="3"/>
        <v>808.22</v>
      </c>
    </row>
    <row r="143" spans="1:6" ht="15.95" customHeight="1" x14ac:dyDescent="0.2">
      <c r="A143" s="96" t="s">
        <v>143</v>
      </c>
      <c r="B143" s="15">
        <v>0</v>
      </c>
      <c r="C143" s="15">
        <v>621.23</v>
      </c>
      <c r="D143" s="15">
        <v>0</v>
      </c>
      <c r="E143" s="15">
        <v>0</v>
      </c>
      <c r="F143" s="111">
        <f t="shared" si="3"/>
        <v>621.23</v>
      </c>
    </row>
    <row r="144" spans="1:6" ht="15.95" customHeight="1" x14ac:dyDescent="0.2">
      <c r="A144" s="96" t="s">
        <v>144</v>
      </c>
      <c r="B144" s="15">
        <v>0</v>
      </c>
      <c r="C144" s="15">
        <v>0</v>
      </c>
      <c r="D144" s="15">
        <v>204.12</v>
      </c>
      <c r="E144" s="15">
        <v>0</v>
      </c>
      <c r="F144" s="111">
        <f t="shared" si="3"/>
        <v>204.12</v>
      </c>
    </row>
    <row r="145" spans="1:6" ht="15.95" customHeight="1" x14ac:dyDescent="0.2">
      <c r="A145" s="96" t="s">
        <v>145</v>
      </c>
      <c r="B145" s="15">
        <v>0</v>
      </c>
      <c r="C145" s="15">
        <v>175</v>
      </c>
      <c r="D145" s="15">
        <v>0</v>
      </c>
      <c r="E145" s="15">
        <v>0</v>
      </c>
      <c r="F145" s="111">
        <f t="shared" si="3"/>
        <v>175</v>
      </c>
    </row>
    <row r="146" spans="1:6" ht="15.95" customHeight="1" x14ac:dyDescent="0.2">
      <c r="A146" s="96" t="s">
        <v>146</v>
      </c>
      <c r="B146" s="15">
        <v>124.05</v>
      </c>
      <c r="C146" s="15">
        <v>124.05</v>
      </c>
      <c r="D146" s="15">
        <v>0</v>
      </c>
      <c r="E146" s="15">
        <v>0</v>
      </c>
      <c r="F146" s="111">
        <f t="shared" si="3"/>
        <v>124.05</v>
      </c>
    </row>
    <row r="147" spans="1:6" ht="15.95" customHeight="1" x14ac:dyDescent="0.2">
      <c r="A147" s="102" t="s">
        <v>147</v>
      </c>
      <c r="B147" s="177">
        <v>0</v>
      </c>
      <c r="C147" s="177">
        <v>100</v>
      </c>
      <c r="D147" s="177">
        <v>0</v>
      </c>
      <c r="E147" s="177">
        <v>-100</v>
      </c>
      <c r="F147" s="179">
        <f>C147+D147+E147</f>
        <v>0</v>
      </c>
    </row>
    <row r="148" spans="1:6" ht="15.95" customHeight="1" x14ac:dyDescent="0.2">
      <c r="A148" s="96" t="s">
        <v>148</v>
      </c>
      <c r="B148" s="178"/>
      <c r="C148" s="178"/>
      <c r="D148" s="178"/>
      <c r="E148" s="178"/>
      <c r="F148" s="180"/>
    </row>
    <row r="149" spans="1:6" ht="15.95" customHeight="1" x14ac:dyDescent="0.2">
      <c r="A149" s="98" t="s">
        <v>149</v>
      </c>
      <c r="B149" s="177">
        <v>0</v>
      </c>
      <c r="C149" s="177">
        <v>0</v>
      </c>
      <c r="D149" s="177">
        <v>0</v>
      </c>
      <c r="E149" s="177">
        <v>100</v>
      </c>
      <c r="F149" s="179">
        <f>C149+D149+E149</f>
        <v>100</v>
      </c>
    </row>
    <row r="150" spans="1:6" ht="15.95" customHeight="1" x14ac:dyDescent="0.2">
      <c r="A150" s="96" t="s">
        <v>150</v>
      </c>
      <c r="B150" s="178"/>
      <c r="C150" s="178"/>
      <c r="D150" s="178"/>
      <c r="E150" s="178"/>
      <c r="F150" s="180"/>
    </row>
    <row r="151" spans="1:6" ht="15.95" customHeight="1" x14ac:dyDescent="0.2">
      <c r="A151" s="98" t="s">
        <v>151</v>
      </c>
      <c r="B151" s="181">
        <v>0</v>
      </c>
      <c r="C151" s="181">
        <v>200</v>
      </c>
      <c r="D151" s="181">
        <v>0</v>
      </c>
      <c r="E151" s="181">
        <v>0</v>
      </c>
      <c r="F151" s="186">
        <f>C151+D151+E151</f>
        <v>200</v>
      </c>
    </row>
    <row r="152" spans="1:6" ht="15.95" customHeight="1" x14ac:dyDescent="0.2">
      <c r="A152" s="96" t="s">
        <v>152</v>
      </c>
      <c r="B152" s="178"/>
      <c r="C152" s="178"/>
      <c r="D152" s="178"/>
      <c r="E152" s="178"/>
      <c r="F152" s="180"/>
    </row>
    <row r="153" spans="1:6" ht="15.95" customHeight="1" x14ac:dyDescent="0.2">
      <c r="A153" s="97" t="s">
        <v>153</v>
      </c>
      <c r="B153" s="15">
        <v>2547</v>
      </c>
      <c r="C153" s="15">
        <v>2547</v>
      </c>
      <c r="D153" s="15">
        <v>0</v>
      </c>
      <c r="E153" s="15">
        <v>0</v>
      </c>
      <c r="F153" s="111">
        <f t="shared" si="3"/>
        <v>2547</v>
      </c>
    </row>
    <row r="154" spans="1:6" ht="15.95" customHeight="1" x14ac:dyDescent="0.2">
      <c r="A154" s="96" t="s">
        <v>154</v>
      </c>
      <c r="B154" s="10">
        <v>0</v>
      </c>
      <c r="C154" s="10">
        <v>100</v>
      </c>
      <c r="D154" s="10">
        <v>0</v>
      </c>
      <c r="E154" s="10">
        <v>0</v>
      </c>
      <c r="F154" s="110">
        <f t="shared" si="3"/>
        <v>100</v>
      </c>
    </row>
    <row r="155" spans="1:6" ht="15.95" customHeight="1" x14ac:dyDescent="0.2">
      <c r="A155" s="97" t="s">
        <v>155</v>
      </c>
      <c r="B155" s="15">
        <v>1217.2</v>
      </c>
      <c r="C155" s="15">
        <v>1217.2</v>
      </c>
      <c r="D155" s="15">
        <v>0</v>
      </c>
      <c r="E155" s="15">
        <v>0</v>
      </c>
      <c r="F155" s="111">
        <f t="shared" si="3"/>
        <v>1217.2</v>
      </c>
    </row>
    <row r="156" spans="1:6" ht="15.95" customHeight="1" x14ac:dyDescent="0.2">
      <c r="A156" s="96" t="s">
        <v>156</v>
      </c>
      <c r="B156" s="10">
        <v>56</v>
      </c>
      <c r="C156" s="10">
        <v>56</v>
      </c>
      <c r="D156" s="10">
        <v>0</v>
      </c>
      <c r="E156" s="10">
        <v>9.6</v>
      </c>
      <c r="F156" s="110">
        <f t="shared" si="3"/>
        <v>65.599999999999994</v>
      </c>
    </row>
    <row r="157" spans="1:6" ht="15.95" customHeight="1" x14ac:dyDescent="0.2">
      <c r="A157" s="96" t="s">
        <v>157</v>
      </c>
      <c r="B157" s="10">
        <v>0</v>
      </c>
      <c r="C157" s="10">
        <v>0</v>
      </c>
      <c r="D157" s="10">
        <v>0</v>
      </c>
      <c r="E157" s="10">
        <v>100</v>
      </c>
      <c r="F157" s="110">
        <f t="shared" si="3"/>
        <v>100</v>
      </c>
    </row>
    <row r="158" spans="1:6" ht="15.95" customHeight="1" thickBot="1" x14ac:dyDescent="0.25">
      <c r="A158" s="112" t="s">
        <v>158</v>
      </c>
      <c r="B158" s="72">
        <v>0</v>
      </c>
      <c r="C158" s="72">
        <v>227.06</v>
      </c>
      <c r="D158" s="72">
        <v>0</v>
      </c>
      <c r="E158" s="72">
        <v>0</v>
      </c>
      <c r="F158" s="113">
        <f t="shared" si="3"/>
        <v>227.06</v>
      </c>
    </row>
    <row r="159" spans="1:6" ht="15.95" customHeight="1" x14ac:dyDescent="0.2">
      <c r="A159" s="95" t="s">
        <v>159</v>
      </c>
      <c r="B159" s="11">
        <v>0</v>
      </c>
      <c r="C159" s="87">
        <v>204.12</v>
      </c>
      <c r="D159" s="11">
        <v>0</v>
      </c>
      <c r="E159" s="87">
        <v>0</v>
      </c>
      <c r="F159" s="105">
        <f t="shared" si="3"/>
        <v>204.12</v>
      </c>
    </row>
    <row r="160" spans="1:6" ht="15.95" customHeight="1" x14ac:dyDescent="0.2">
      <c r="A160" s="96" t="s">
        <v>160</v>
      </c>
      <c r="B160" s="10">
        <v>0</v>
      </c>
      <c r="C160" s="77">
        <v>0</v>
      </c>
      <c r="D160" s="10">
        <v>641.5</v>
      </c>
      <c r="E160" s="77">
        <v>0</v>
      </c>
      <c r="F160" s="106">
        <f t="shared" si="3"/>
        <v>641.5</v>
      </c>
    </row>
    <row r="161" spans="1:6" ht="15.95" customHeight="1" x14ac:dyDescent="0.2">
      <c r="A161" s="96" t="s">
        <v>161</v>
      </c>
      <c r="B161" s="10">
        <v>3304.2</v>
      </c>
      <c r="C161" s="77">
        <v>3304.2</v>
      </c>
      <c r="D161" s="10">
        <v>0</v>
      </c>
      <c r="E161" s="77">
        <v>0</v>
      </c>
      <c r="F161" s="101">
        <f t="shared" si="3"/>
        <v>3304.2</v>
      </c>
    </row>
    <row r="162" spans="1:6" ht="15.95" customHeight="1" x14ac:dyDescent="0.2">
      <c r="A162" s="96" t="s">
        <v>162</v>
      </c>
      <c r="B162" s="10">
        <v>0</v>
      </c>
      <c r="C162" s="77">
        <v>88</v>
      </c>
      <c r="D162" s="10">
        <v>0</v>
      </c>
      <c r="E162" s="77">
        <v>0</v>
      </c>
      <c r="F162" s="101">
        <f t="shared" si="3"/>
        <v>88</v>
      </c>
    </row>
    <row r="163" spans="1:6" ht="15.95" customHeight="1" x14ac:dyDescent="0.2">
      <c r="A163" s="97" t="s">
        <v>163</v>
      </c>
      <c r="B163" s="15">
        <v>1448</v>
      </c>
      <c r="C163" s="79">
        <v>1448</v>
      </c>
      <c r="D163" s="15">
        <v>0</v>
      </c>
      <c r="E163" s="79">
        <v>0</v>
      </c>
      <c r="F163" s="101">
        <f t="shared" si="3"/>
        <v>1448</v>
      </c>
    </row>
    <row r="164" spans="1:6" ht="15.95" customHeight="1" x14ac:dyDescent="0.2">
      <c r="A164" s="96" t="s">
        <v>164</v>
      </c>
      <c r="B164" s="10">
        <v>0</v>
      </c>
      <c r="C164" s="77">
        <v>946.24</v>
      </c>
      <c r="D164" s="10">
        <v>0</v>
      </c>
      <c r="E164" s="77">
        <v>0</v>
      </c>
      <c r="F164" s="101">
        <f t="shared" si="3"/>
        <v>946.24</v>
      </c>
    </row>
    <row r="165" spans="1:6" ht="15.95" customHeight="1" x14ac:dyDescent="0.2">
      <c r="A165" s="96" t="s">
        <v>165</v>
      </c>
      <c r="B165" s="10">
        <v>0</v>
      </c>
      <c r="C165" s="77">
        <v>300</v>
      </c>
      <c r="D165" s="10">
        <v>0</v>
      </c>
      <c r="E165" s="77">
        <v>0</v>
      </c>
      <c r="F165" s="101">
        <f t="shared" si="3"/>
        <v>300</v>
      </c>
    </row>
    <row r="166" spans="1:6" ht="15.95" customHeight="1" x14ac:dyDescent="0.2">
      <c r="A166" s="96" t="s">
        <v>166</v>
      </c>
      <c r="B166" s="10">
        <v>3300</v>
      </c>
      <c r="C166" s="77">
        <v>3300</v>
      </c>
      <c r="D166" s="10">
        <v>0</v>
      </c>
      <c r="E166" s="77">
        <v>70</v>
      </c>
      <c r="F166" s="101">
        <f t="shared" si="3"/>
        <v>3370</v>
      </c>
    </row>
    <row r="167" spans="1:6" ht="15.95" customHeight="1" x14ac:dyDescent="0.2">
      <c r="A167" s="96" t="s">
        <v>167</v>
      </c>
      <c r="B167" s="10">
        <v>0</v>
      </c>
      <c r="C167" s="77">
        <v>181</v>
      </c>
      <c r="D167" s="10">
        <v>0</v>
      </c>
      <c r="E167" s="77">
        <v>0</v>
      </c>
      <c r="F167" s="101">
        <f t="shared" si="3"/>
        <v>181</v>
      </c>
    </row>
    <row r="168" spans="1:6" ht="15.95" customHeight="1" x14ac:dyDescent="0.2">
      <c r="A168" s="96" t="s">
        <v>168</v>
      </c>
      <c r="B168" s="15">
        <v>187</v>
      </c>
      <c r="C168" s="79">
        <v>187</v>
      </c>
      <c r="D168" s="15">
        <v>0</v>
      </c>
      <c r="E168" s="79">
        <v>0</v>
      </c>
      <c r="F168" s="101">
        <f t="shared" si="3"/>
        <v>187</v>
      </c>
    </row>
    <row r="169" spans="1:6" ht="15.95" customHeight="1" x14ac:dyDescent="0.2">
      <c r="A169" s="97" t="s">
        <v>169</v>
      </c>
      <c r="B169" s="15">
        <v>218.15</v>
      </c>
      <c r="C169" s="79">
        <v>218.15</v>
      </c>
      <c r="D169" s="15">
        <v>0</v>
      </c>
      <c r="E169" s="79">
        <v>0</v>
      </c>
      <c r="F169" s="101">
        <f t="shared" si="3"/>
        <v>218.15</v>
      </c>
    </row>
    <row r="170" spans="1:6" ht="15.95" customHeight="1" x14ac:dyDescent="0.2">
      <c r="A170" s="97" t="s">
        <v>170</v>
      </c>
      <c r="B170" s="15">
        <v>50</v>
      </c>
      <c r="C170" s="79">
        <v>50</v>
      </c>
      <c r="D170" s="15">
        <v>0</v>
      </c>
      <c r="E170" s="79">
        <v>0</v>
      </c>
      <c r="F170" s="101">
        <f t="shared" si="3"/>
        <v>50</v>
      </c>
    </row>
    <row r="171" spans="1:6" ht="15.95" customHeight="1" x14ac:dyDescent="0.2">
      <c r="A171" s="97" t="s">
        <v>171</v>
      </c>
      <c r="B171" s="15">
        <v>0</v>
      </c>
      <c r="C171" s="79">
        <v>981.22</v>
      </c>
      <c r="D171" s="15">
        <v>0</v>
      </c>
      <c r="E171" s="79">
        <v>0</v>
      </c>
      <c r="F171" s="101">
        <f t="shared" si="3"/>
        <v>981.22</v>
      </c>
    </row>
    <row r="172" spans="1:6" ht="15.95" customHeight="1" x14ac:dyDescent="0.2">
      <c r="A172" s="97" t="s">
        <v>172</v>
      </c>
      <c r="B172" s="15">
        <v>0</v>
      </c>
      <c r="C172" s="79">
        <v>100</v>
      </c>
      <c r="D172" s="15">
        <v>0</v>
      </c>
      <c r="E172" s="79">
        <v>0</v>
      </c>
      <c r="F172" s="101">
        <f t="shared" si="3"/>
        <v>100</v>
      </c>
    </row>
    <row r="173" spans="1:6" ht="15.95" customHeight="1" x14ac:dyDescent="0.2">
      <c r="A173" s="98" t="s">
        <v>173</v>
      </c>
      <c r="B173" s="181">
        <v>0</v>
      </c>
      <c r="C173" s="191">
        <v>150</v>
      </c>
      <c r="D173" s="181">
        <v>0</v>
      </c>
      <c r="E173" s="191">
        <v>-150</v>
      </c>
      <c r="F173" s="177">
        <f>C173+D173+E173</f>
        <v>0</v>
      </c>
    </row>
    <row r="174" spans="1:6" ht="15.95" customHeight="1" x14ac:dyDescent="0.2">
      <c r="A174" s="96" t="s">
        <v>174</v>
      </c>
      <c r="B174" s="178"/>
      <c r="C174" s="188"/>
      <c r="D174" s="178"/>
      <c r="E174" s="188"/>
      <c r="F174" s="178"/>
    </row>
    <row r="175" spans="1:6" ht="15.95" customHeight="1" x14ac:dyDescent="0.2">
      <c r="A175" s="98" t="s">
        <v>175</v>
      </c>
      <c r="B175" s="177">
        <v>0</v>
      </c>
      <c r="C175" s="187">
        <v>0</v>
      </c>
      <c r="D175" s="177">
        <v>0</v>
      </c>
      <c r="E175" s="187">
        <v>150</v>
      </c>
      <c r="F175" s="181">
        <f>C175+D175+E175</f>
        <v>150</v>
      </c>
    </row>
    <row r="176" spans="1:6" ht="15.95" customHeight="1" x14ac:dyDescent="0.2">
      <c r="A176" s="96" t="s">
        <v>176</v>
      </c>
      <c r="B176" s="178"/>
      <c r="C176" s="188"/>
      <c r="D176" s="178"/>
      <c r="E176" s="188"/>
      <c r="F176" s="178"/>
    </row>
    <row r="177" spans="1:7" ht="15.95" customHeight="1" x14ac:dyDescent="0.2">
      <c r="A177" s="97" t="s">
        <v>177</v>
      </c>
      <c r="B177" s="101">
        <v>0</v>
      </c>
      <c r="C177" s="108">
        <v>204.12</v>
      </c>
      <c r="D177" s="101">
        <v>0</v>
      </c>
      <c r="E177" s="108">
        <v>0</v>
      </c>
      <c r="F177" s="101">
        <f>C177+D177+E177</f>
        <v>204.12</v>
      </c>
    </row>
    <row r="178" spans="1:7" ht="15.95" customHeight="1" x14ac:dyDescent="0.2">
      <c r="A178" s="96" t="s">
        <v>178</v>
      </c>
      <c r="B178" s="10">
        <v>591</v>
      </c>
      <c r="C178" s="77">
        <v>591</v>
      </c>
      <c r="D178" s="10">
        <v>0</v>
      </c>
      <c r="E178" s="77">
        <v>0</v>
      </c>
      <c r="F178" s="106">
        <f t="shared" si="3"/>
        <v>591</v>
      </c>
    </row>
    <row r="179" spans="1:7" ht="15.95" customHeight="1" x14ac:dyDescent="0.2">
      <c r="A179" s="96" t="s">
        <v>179</v>
      </c>
      <c r="B179" s="10">
        <v>0</v>
      </c>
      <c r="C179" s="77">
        <v>0</v>
      </c>
      <c r="D179" s="10">
        <v>0</v>
      </c>
      <c r="E179" s="77">
        <v>50</v>
      </c>
      <c r="F179" s="106">
        <f t="shared" si="3"/>
        <v>50</v>
      </c>
    </row>
    <row r="180" spans="1:7" ht="15.95" customHeight="1" x14ac:dyDescent="0.2">
      <c r="A180" s="97" t="s">
        <v>180</v>
      </c>
      <c r="B180" s="15">
        <v>1324</v>
      </c>
      <c r="C180" s="79">
        <v>1324</v>
      </c>
      <c r="D180" s="15">
        <v>0</v>
      </c>
      <c r="E180" s="79">
        <v>0</v>
      </c>
      <c r="F180" s="101">
        <f t="shared" si="3"/>
        <v>1324</v>
      </c>
    </row>
    <row r="181" spans="1:7" ht="15.95" customHeight="1" x14ac:dyDescent="0.2">
      <c r="A181" s="96" t="s">
        <v>181</v>
      </c>
      <c r="B181" s="10">
        <v>0</v>
      </c>
      <c r="C181" s="77">
        <v>51</v>
      </c>
      <c r="D181" s="10">
        <v>0</v>
      </c>
      <c r="E181" s="77">
        <v>0</v>
      </c>
      <c r="F181" s="106">
        <f t="shared" si="3"/>
        <v>51</v>
      </c>
      <c r="G181" t="s">
        <v>14</v>
      </c>
    </row>
    <row r="182" spans="1:7" ht="15.95" customHeight="1" x14ac:dyDescent="0.2">
      <c r="A182" s="96" t="s">
        <v>182</v>
      </c>
      <c r="B182" s="10">
        <v>70.430000000000007</v>
      </c>
      <c r="C182" s="77">
        <v>70.430000000000007</v>
      </c>
      <c r="D182" s="10">
        <v>0</v>
      </c>
      <c r="E182" s="77">
        <v>0</v>
      </c>
      <c r="F182" s="106">
        <f t="shared" si="3"/>
        <v>70.430000000000007</v>
      </c>
    </row>
    <row r="183" spans="1:7" ht="15.95" customHeight="1" x14ac:dyDescent="0.2">
      <c r="A183" s="96" t="s">
        <v>183</v>
      </c>
      <c r="B183" s="10">
        <v>0</v>
      </c>
      <c r="C183" s="77">
        <v>0</v>
      </c>
      <c r="D183" s="10">
        <v>0</v>
      </c>
      <c r="E183" s="77">
        <v>45</v>
      </c>
      <c r="F183" s="106">
        <f t="shared" si="3"/>
        <v>45</v>
      </c>
    </row>
    <row r="184" spans="1:7" ht="15.95" customHeight="1" x14ac:dyDescent="0.2">
      <c r="A184" s="96" t="s">
        <v>184</v>
      </c>
      <c r="B184" s="10">
        <v>0</v>
      </c>
      <c r="C184" s="77">
        <v>0</v>
      </c>
      <c r="D184" s="10">
        <v>0</v>
      </c>
      <c r="E184" s="77">
        <v>49</v>
      </c>
      <c r="F184" s="106">
        <f t="shared" si="3"/>
        <v>49</v>
      </c>
    </row>
    <row r="185" spans="1:7" ht="15.95" customHeight="1" x14ac:dyDescent="0.2">
      <c r="A185" s="96" t="s">
        <v>185</v>
      </c>
      <c r="B185" s="15">
        <v>731</v>
      </c>
      <c r="C185" s="79">
        <v>731</v>
      </c>
      <c r="D185" s="15">
        <v>0</v>
      </c>
      <c r="E185" s="79">
        <v>0</v>
      </c>
      <c r="F185" s="101">
        <f t="shared" si="3"/>
        <v>731</v>
      </c>
    </row>
    <row r="186" spans="1:7" ht="15.95" customHeight="1" x14ac:dyDescent="0.2">
      <c r="A186" s="96" t="s">
        <v>186</v>
      </c>
      <c r="B186" s="15">
        <v>0</v>
      </c>
      <c r="C186" s="79">
        <v>0</v>
      </c>
      <c r="D186" s="15">
        <v>62.96</v>
      </c>
      <c r="E186" s="79">
        <v>0</v>
      </c>
      <c r="F186" s="101">
        <f t="shared" si="3"/>
        <v>62.96</v>
      </c>
    </row>
    <row r="187" spans="1:7" ht="15.95" customHeight="1" x14ac:dyDescent="0.2">
      <c r="A187" s="97" t="s">
        <v>187</v>
      </c>
      <c r="B187" s="15">
        <v>68</v>
      </c>
      <c r="C187" s="79">
        <v>68</v>
      </c>
      <c r="D187" s="15">
        <v>0</v>
      </c>
      <c r="E187" s="79">
        <v>0</v>
      </c>
      <c r="F187" s="101">
        <f t="shared" si="3"/>
        <v>68</v>
      </c>
    </row>
    <row r="188" spans="1:7" ht="15.95" customHeight="1" x14ac:dyDescent="0.2">
      <c r="A188" s="98" t="s">
        <v>188</v>
      </c>
      <c r="B188" s="177">
        <v>0</v>
      </c>
      <c r="C188" s="187">
        <v>50</v>
      </c>
      <c r="D188" s="177">
        <v>0</v>
      </c>
      <c r="E188" s="187">
        <v>0</v>
      </c>
      <c r="F188" s="177">
        <f>C188+D188+E188</f>
        <v>50</v>
      </c>
    </row>
    <row r="189" spans="1:7" ht="15.95" customHeight="1" thickBot="1" x14ac:dyDescent="0.25">
      <c r="A189" s="112" t="s">
        <v>189</v>
      </c>
      <c r="B189" s="189"/>
      <c r="C189" s="190"/>
      <c r="D189" s="189"/>
      <c r="E189" s="190"/>
      <c r="F189" s="189"/>
    </row>
    <row r="190" spans="1:7" ht="15.95" customHeight="1" x14ac:dyDescent="0.2">
      <c r="A190" s="95" t="s">
        <v>190</v>
      </c>
      <c r="B190" s="11">
        <v>11579.72</v>
      </c>
      <c r="C190" s="11">
        <v>11579.72</v>
      </c>
      <c r="D190" s="11">
        <v>0</v>
      </c>
      <c r="E190" s="11">
        <v>38</v>
      </c>
      <c r="F190" s="109">
        <f t="shared" si="3"/>
        <v>11617.72</v>
      </c>
    </row>
    <row r="191" spans="1:7" ht="15.95" customHeight="1" x14ac:dyDescent="0.2">
      <c r="A191" s="97" t="s">
        <v>191</v>
      </c>
      <c r="B191" s="15">
        <v>350</v>
      </c>
      <c r="C191" s="15">
        <v>350</v>
      </c>
      <c r="D191" s="15">
        <v>0</v>
      </c>
      <c r="E191" s="101">
        <v>0</v>
      </c>
      <c r="F191" s="111">
        <f t="shared" si="3"/>
        <v>350</v>
      </c>
    </row>
    <row r="192" spans="1:7" ht="15.95" customHeight="1" x14ac:dyDescent="0.2">
      <c r="A192" s="97" t="s">
        <v>192</v>
      </c>
      <c r="B192" s="15">
        <v>0</v>
      </c>
      <c r="C192" s="15">
        <v>1000</v>
      </c>
      <c r="D192" s="15">
        <v>0</v>
      </c>
      <c r="E192" s="101">
        <v>0</v>
      </c>
      <c r="F192" s="111">
        <f t="shared" si="3"/>
        <v>1000</v>
      </c>
    </row>
    <row r="193" spans="1:6" ht="15.95" customHeight="1" x14ac:dyDescent="0.2">
      <c r="A193" s="97" t="s">
        <v>193</v>
      </c>
      <c r="B193" s="15">
        <v>0</v>
      </c>
      <c r="C193" s="15">
        <v>96</v>
      </c>
      <c r="D193" s="15">
        <v>0</v>
      </c>
      <c r="E193" s="101">
        <v>0</v>
      </c>
      <c r="F193" s="111">
        <f t="shared" si="3"/>
        <v>96</v>
      </c>
    </row>
    <row r="194" spans="1:6" ht="15.95" customHeight="1" x14ac:dyDescent="0.2">
      <c r="A194" s="97" t="s">
        <v>194</v>
      </c>
      <c r="B194" s="15">
        <v>13498.14</v>
      </c>
      <c r="C194" s="15">
        <v>13198.14</v>
      </c>
      <c r="D194" s="15">
        <v>0</v>
      </c>
      <c r="E194" s="15">
        <v>28</v>
      </c>
      <c r="F194" s="111">
        <f t="shared" si="3"/>
        <v>13226.14</v>
      </c>
    </row>
    <row r="195" spans="1:6" ht="15.95" customHeight="1" x14ac:dyDescent="0.2">
      <c r="A195" s="97" t="s">
        <v>195</v>
      </c>
      <c r="B195" s="15">
        <v>0</v>
      </c>
      <c r="C195" s="15">
        <v>400</v>
      </c>
      <c r="D195" s="15">
        <v>0</v>
      </c>
      <c r="E195" s="15">
        <v>0</v>
      </c>
      <c r="F195" s="111">
        <f t="shared" si="3"/>
        <v>400</v>
      </c>
    </row>
    <row r="196" spans="1:6" ht="15.95" customHeight="1" x14ac:dyDescent="0.2">
      <c r="A196" s="98" t="s">
        <v>196</v>
      </c>
      <c r="B196" s="177">
        <v>0</v>
      </c>
      <c r="C196" s="177">
        <v>400</v>
      </c>
      <c r="D196" s="177">
        <v>0</v>
      </c>
      <c r="E196" s="177">
        <v>0</v>
      </c>
      <c r="F196" s="179">
        <f>C196+D196+E196</f>
        <v>400</v>
      </c>
    </row>
    <row r="197" spans="1:6" ht="15.95" customHeight="1" x14ac:dyDescent="0.2">
      <c r="A197" s="96" t="s">
        <v>197</v>
      </c>
      <c r="B197" s="178"/>
      <c r="C197" s="178"/>
      <c r="D197" s="178"/>
      <c r="E197" s="178"/>
      <c r="F197" s="180"/>
    </row>
    <row r="198" spans="1:6" ht="15.95" customHeight="1" x14ac:dyDescent="0.2">
      <c r="A198" s="96" t="s">
        <v>198</v>
      </c>
      <c r="B198" s="10">
        <v>0</v>
      </c>
      <c r="C198" s="10">
        <v>50</v>
      </c>
      <c r="D198" s="10">
        <v>0</v>
      </c>
      <c r="E198" s="10">
        <v>0</v>
      </c>
      <c r="F198" s="110">
        <f>C198+D198+E198</f>
        <v>50</v>
      </c>
    </row>
    <row r="199" spans="1:6" ht="15.95" customHeight="1" x14ac:dyDescent="0.2">
      <c r="A199" s="96" t="s">
        <v>199</v>
      </c>
      <c r="B199" s="10">
        <v>0</v>
      </c>
      <c r="C199" s="10">
        <v>0</v>
      </c>
      <c r="D199" s="10">
        <v>0</v>
      </c>
      <c r="E199" s="10">
        <v>100</v>
      </c>
      <c r="F199" s="110">
        <f>C199+D199+E199</f>
        <v>100</v>
      </c>
    </row>
    <row r="200" spans="1:6" ht="15.95" customHeight="1" x14ac:dyDescent="0.2">
      <c r="A200" s="96" t="s">
        <v>200</v>
      </c>
      <c r="B200" s="10">
        <v>910</v>
      </c>
      <c r="C200" s="10">
        <v>910</v>
      </c>
      <c r="D200" s="10">
        <v>0</v>
      </c>
      <c r="E200" s="10">
        <v>0</v>
      </c>
      <c r="F200" s="110">
        <f t="shared" si="3"/>
        <v>910</v>
      </c>
    </row>
    <row r="201" spans="1:6" ht="15.95" customHeight="1" x14ac:dyDescent="0.2">
      <c r="A201" s="96" t="s">
        <v>201</v>
      </c>
      <c r="B201" s="10">
        <v>0</v>
      </c>
      <c r="C201" s="10">
        <v>71</v>
      </c>
      <c r="D201" s="10">
        <v>0</v>
      </c>
      <c r="E201" s="10">
        <v>0</v>
      </c>
      <c r="F201" s="110">
        <f t="shared" si="3"/>
        <v>71</v>
      </c>
    </row>
    <row r="202" spans="1:6" ht="15.95" customHeight="1" x14ac:dyDescent="0.2">
      <c r="A202" s="97" t="s">
        <v>202</v>
      </c>
      <c r="B202" s="15">
        <v>250</v>
      </c>
      <c r="C202" s="15">
        <v>250</v>
      </c>
      <c r="D202" s="15">
        <v>0</v>
      </c>
      <c r="E202" s="15">
        <v>0</v>
      </c>
      <c r="F202" s="111">
        <f t="shared" si="3"/>
        <v>250</v>
      </c>
    </row>
    <row r="203" spans="1:6" ht="15.95" customHeight="1" x14ac:dyDescent="0.2">
      <c r="A203" s="96" t="s">
        <v>203</v>
      </c>
      <c r="B203" s="10">
        <v>100</v>
      </c>
      <c r="C203" s="10">
        <v>100</v>
      </c>
      <c r="D203" s="10">
        <v>0</v>
      </c>
      <c r="E203" s="10">
        <v>0</v>
      </c>
      <c r="F203" s="110">
        <f t="shared" si="3"/>
        <v>100</v>
      </c>
    </row>
    <row r="204" spans="1:6" ht="15.95" customHeight="1" x14ac:dyDescent="0.2">
      <c r="A204" s="96" t="s">
        <v>204</v>
      </c>
      <c r="B204" s="10">
        <v>0</v>
      </c>
      <c r="C204" s="10">
        <v>170</v>
      </c>
      <c r="D204" s="10">
        <v>0</v>
      </c>
      <c r="E204" s="10">
        <v>0</v>
      </c>
      <c r="F204" s="111">
        <f t="shared" si="3"/>
        <v>170</v>
      </c>
    </row>
    <row r="205" spans="1:6" ht="15.95" customHeight="1" x14ac:dyDescent="0.2">
      <c r="A205" s="97" t="s">
        <v>205</v>
      </c>
      <c r="B205" s="15">
        <v>80</v>
      </c>
      <c r="C205" s="15">
        <v>80</v>
      </c>
      <c r="D205" s="15">
        <v>0</v>
      </c>
      <c r="E205" s="15">
        <v>0</v>
      </c>
      <c r="F205" s="111">
        <f t="shared" si="3"/>
        <v>80</v>
      </c>
    </row>
    <row r="206" spans="1:6" ht="15.95" customHeight="1" x14ac:dyDescent="0.2">
      <c r="A206" s="97" t="s">
        <v>206</v>
      </c>
      <c r="B206" s="15">
        <v>200</v>
      </c>
      <c r="C206" s="15">
        <v>200</v>
      </c>
      <c r="D206" s="15">
        <v>0</v>
      </c>
      <c r="E206" s="15">
        <v>0</v>
      </c>
      <c r="F206" s="111">
        <f t="shared" si="3"/>
        <v>200</v>
      </c>
    </row>
    <row r="207" spans="1:6" ht="15.95" customHeight="1" x14ac:dyDescent="0.2">
      <c r="A207" s="96" t="s">
        <v>207</v>
      </c>
      <c r="B207" s="10">
        <v>600</v>
      </c>
      <c r="C207" s="10">
        <v>600</v>
      </c>
      <c r="D207" s="10">
        <v>0</v>
      </c>
      <c r="E207" s="10">
        <v>0</v>
      </c>
      <c r="F207" s="110">
        <f t="shared" si="3"/>
        <v>600</v>
      </c>
    </row>
    <row r="208" spans="1:6" ht="15.95" customHeight="1" x14ac:dyDescent="0.2">
      <c r="A208" s="97" t="s">
        <v>208</v>
      </c>
      <c r="B208" s="15">
        <v>15</v>
      </c>
      <c r="C208" s="15">
        <v>15</v>
      </c>
      <c r="D208" s="15">
        <v>0</v>
      </c>
      <c r="E208" s="15">
        <v>0</v>
      </c>
      <c r="F208" s="111">
        <f t="shared" si="3"/>
        <v>15</v>
      </c>
    </row>
    <row r="209" spans="1:6" ht="15.95" customHeight="1" x14ac:dyDescent="0.2">
      <c r="A209" s="97" t="s">
        <v>209</v>
      </c>
      <c r="B209" s="15">
        <v>6</v>
      </c>
      <c r="C209" s="15">
        <v>6</v>
      </c>
      <c r="D209" s="15">
        <v>0</v>
      </c>
      <c r="E209" s="15">
        <v>0</v>
      </c>
      <c r="F209" s="111">
        <f t="shared" si="3"/>
        <v>6</v>
      </c>
    </row>
    <row r="210" spans="1:6" ht="15.95" customHeight="1" x14ac:dyDescent="0.2">
      <c r="A210" s="97" t="s">
        <v>210</v>
      </c>
      <c r="B210" s="15">
        <v>200</v>
      </c>
      <c r="C210" s="15">
        <v>200</v>
      </c>
      <c r="D210" s="15">
        <v>0</v>
      </c>
      <c r="E210" s="15">
        <v>0</v>
      </c>
      <c r="F210" s="111">
        <f t="shared" si="3"/>
        <v>200</v>
      </c>
    </row>
    <row r="211" spans="1:6" ht="15.95" customHeight="1" x14ac:dyDescent="0.2">
      <c r="A211" s="96" t="s">
        <v>211</v>
      </c>
      <c r="B211" s="10">
        <v>85</v>
      </c>
      <c r="C211" s="10">
        <v>85</v>
      </c>
      <c r="D211" s="10">
        <v>0</v>
      </c>
      <c r="E211" s="10">
        <v>0</v>
      </c>
      <c r="F211" s="110">
        <f t="shared" si="3"/>
        <v>85</v>
      </c>
    </row>
    <row r="212" spans="1:6" ht="15.95" customHeight="1" x14ac:dyDescent="0.2">
      <c r="A212" s="97" t="s">
        <v>212</v>
      </c>
      <c r="B212" s="15">
        <v>50</v>
      </c>
      <c r="C212" s="15">
        <v>50</v>
      </c>
      <c r="D212" s="15">
        <v>0</v>
      </c>
      <c r="E212" s="15">
        <v>0</v>
      </c>
      <c r="F212" s="111">
        <f t="shared" si="3"/>
        <v>50</v>
      </c>
    </row>
    <row r="213" spans="1:6" ht="15.95" customHeight="1" x14ac:dyDescent="0.2">
      <c r="A213" s="97" t="s">
        <v>213</v>
      </c>
      <c r="B213" s="15">
        <v>90</v>
      </c>
      <c r="C213" s="15">
        <v>90</v>
      </c>
      <c r="D213" s="15">
        <v>0</v>
      </c>
      <c r="E213" s="15">
        <v>0</v>
      </c>
      <c r="F213" s="111">
        <f t="shared" si="3"/>
        <v>90</v>
      </c>
    </row>
    <row r="214" spans="1:6" ht="15.95" customHeight="1" x14ac:dyDescent="0.2">
      <c r="A214" s="96" t="s">
        <v>214</v>
      </c>
      <c r="B214" s="10">
        <v>0</v>
      </c>
      <c r="C214" s="10">
        <v>500</v>
      </c>
      <c r="D214" s="10">
        <v>0</v>
      </c>
      <c r="E214" s="10">
        <v>0</v>
      </c>
      <c r="F214" s="110">
        <f t="shared" si="3"/>
        <v>500</v>
      </c>
    </row>
    <row r="215" spans="1:6" ht="15.95" customHeight="1" x14ac:dyDescent="0.2">
      <c r="A215" s="98" t="s">
        <v>215</v>
      </c>
      <c r="B215" s="181">
        <v>0</v>
      </c>
      <c r="C215" s="181">
        <v>45</v>
      </c>
      <c r="D215" s="181">
        <v>0</v>
      </c>
      <c r="E215" s="181">
        <v>0</v>
      </c>
      <c r="F215" s="186">
        <f>C215+D215+E215</f>
        <v>45</v>
      </c>
    </row>
    <row r="216" spans="1:6" ht="15.95" customHeight="1" x14ac:dyDescent="0.2">
      <c r="A216" s="96" t="s">
        <v>216</v>
      </c>
      <c r="B216" s="178"/>
      <c r="C216" s="178"/>
      <c r="D216" s="178"/>
      <c r="E216" s="178"/>
      <c r="F216" s="180"/>
    </row>
    <row r="217" spans="1:6" ht="15.95" customHeight="1" x14ac:dyDescent="0.2">
      <c r="A217" s="36" t="s">
        <v>217</v>
      </c>
      <c r="B217" s="10">
        <v>1400</v>
      </c>
      <c r="C217" s="10">
        <v>1400</v>
      </c>
      <c r="D217" s="10">
        <v>0</v>
      </c>
      <c r="E217" s="10">
        <v>0</v>
      </c>
      <c r="F217" s="76">
        <f>C217+D217+E217</f>
        <v>1400</v>
      </c>
    </row>
    <row r="218" spans="1:6" ht="15.95" customHeight="1" x14ac:dyDescent="0.2">
      <c r="A218" s="36" t="s">
        <v>218</v>
      </c>
      <c r="B218" s="15">
        <v>1262</v>
      </c>
      <c r="C218" s="15">
        <v>1262</v>
      </c>
      <c r="D218" s="15">
        <v>0</v>
      </c>
      <c r="E218" s="15">
        <v>0</v>
      </c>
      <c r="F218" s="76">
        <f t="shared" ref="F218:F282" si="4">C218+D218+E218</f>
        <v>1262</v>
      </c>
    </row>
    <row r="219" spans="1:6" ht="15.95" customHeight="1" x14ac:dyDescent="0.2">
      <c r="A219" s="33" t="s">
        <v>219</v>
      </c>
      <c r="B219" s="15">
        <v>14979</v>
      </c>
      <c r="C219" s="15">
        <v>13850</v>
      </c>
      <c r="D219" s="15">
        <v>0</v>
      </c>
      <c r="E219" s="15">
        <v>0</v>
      </c>
      <c r="F219" s="76">
        <f t="shared" si="4"/>
        <v>13850</v>
      </c>
    </row>
    <row r="220" spans="1:6" ht="15.95" customHeight="1" thickBot="1" x14ac:dyDescent="0.25">
      <c r="A220" s="114" t="s">
        <v>220</v>
      </c>
      <c r="B220" s="18">
        <v>500</v>
      </c>
      <c r="C220" s="18">
        <v>500</v>
      </c>
      <c r="D220" s="18">
        <v>0</v>
      </c>
      <c r="E220" s="18">
        <v>0</v>
      </c>
      <c r="F220" s="80">
        <f t="shared" si="4"/>
        <v>500</v>
      </c>
    </row>
    <row r="221" spans="1:6" ht="15.95" customHeight="1" x14ac:dyDescent="0.2">
      <c r="A221" s="32" t="s">
        <v>221</v>
      </c>
      <c r="B221" s="11">
        <v>450</v>
      </c>
      <c r="C221" s="11">
        <v>450</v>
      </c>
      <c r="D221" s="11">
        <v>0</v>
      </c>
      <c r="E221" s="11">
        <v>0</v>
      </c>
      <c r="F221" s="88">
        <f t="shared" si="4"/>
        <v>450</v>
      </c>
    </row>
    <row r="222" spans="1:6" ht="15.95" customHeight="1" x14ac:dyDescent="0.2">
      <c r="A222" s="67" t="s">
        <v>222</v>
      </c>
      <c r="B222" s="10">
        <v>50</v>
      </c>
      <c r="C222" s="10">
        <v>50</v>
      </c>
      <c r="D222" s="10">
        <v>0</v>
      </c>
      <c r="E222" s="10">
        <v>0</v>
      </c>
      <c r="F222" s="76">
        <f t="shared" si="4"/>
        <v>50</v>
      </c>
    </row>
    <row r="223" spans="1:6" ht="15.95" customHeight="1" x14ac:dyDescent="0.2">
      <c r="A223" s="33" t="s">
        <v>223</v>
      </c>
      <c r="B223" s="15">
        <v>2000</v>
      </c>
      <c r="C223" s="15">
        <v>2600</v>
      </c>
      <c r="D223" s="15">
        <v>0</v>
      </c>
      <c r="E223" s="15">
        <v>200</v>
      </c>
      <c r="F223" s="76">
        <f t="shared" si="4"/>
        <v>2800</v>
      </c>
    </row>
    <row r="224" spans="1:6" ht="15.95" customHeight="1" x14ac:dyDescent="0.2">
      <c r="A224" s="36" t="s">
        <v>224</v>
      </c>
      <c r="B224" s="10">
        <v>1800</v>
      </c>
      <c r="C224" s="10">
        <v>2100</v>
      </c>
      <c r="D224" s="10">
        <v>0</v>
      </c>
      <c r="E224" s="10">
        <v>200</v>
      </c>
      <c r="F224" s="76">
        <f t="shared" si="4"/>
        <v>2300</v>
      </c>
    </row>
    <row r="225" spans="1:6" ht="15.95" customHeight="1" x14ac:dyDescent="0.2">
      <c r="A225" s="33" t="s">
        <v>225</v>
      </c>
      <c r="B225" s="15">
        <v>70</v>
      </c>
      <c r="C225" s="15">
        <v>70</v>
      </c>
      <c r="D225" s="15">
        <v>0</v>
      </c>
      <c r="E225" s="15">
        <v>0</v>
      </c>
      <c r="F225" s="76">
        <f t="shared" si="4"/>
        <v>70</v>
      </c>
    </row>
    <row r="226" spans="1:6" ht="15.95" customHeight="1" x14ac:dyDescent="0.2">
      <c r="A226" s="36" t="s">
        <v>226</v>
      </c>
      <c r="B226" s="10">
        <v>700</v>
      </c>
      <c r="C226" s="10">
        <v>700</v>
      </c>
      <c r="D226" s="10">
        <v>0</v>
      </c>
      <c r="E226" s="10">
        <v>0</v>
      </c>
      <c r="F226" s="76">
        <f t="shared" si="4"/>
        <v>700</v>
      </c>
    </row>
    <row r="227" spans="1:6" ht="15.95" customHeight="1" x14ac:dyDescent="0.2">
      <c r="A227" s="33" t="s">
        <v>227</v>
      </c>
      <c r="B227" s="15">
        <v>300</v>
      </c>
      <c r="C227" s="15">
        <v>300</v>
      </c>
      <c r="D227" s="15">
        <v>0</v>
      </c>
      <c r="E227" s="15">
        <v>0</v>
      </c>
      <c r="F227" s="78">
        <f t="shared" si="4"/>
        <v>300</v>
      </c>
    </row>
    <row r="228" spans="1:6" ht="15.95" customHeight="1" x14ac:dyDescent="0.2">
      <c r="A228" s="39" t="s">
        <v>228</v>
      </c>
      <c r="B228" s="177">
        <v>0</v>
      </c>
      <c r="C228" s="177">
        <v>30</v>
      </c>
      <c r="D228" s="177">
        <v>0</v>
      </c>
      <c r="E228" s="177">
        <v>0</v>
      </c>
      <c r="F228" s="179">
        <f>C228+D228+E228</f>
        <v>30</v>
      </c>
    </row>
    <row r="229" spans="1:6" ht="15.95" customHeight="1" x14ac:dyDescent="0.2">
      <c r="A229" s="36" t="s">
        <v>229</v>
      </c>
      <c r="B229" s="178"/>
      <c r="C229" s="178"/>
      <c r="D229" s="178"/>
      <c r="E229" s="178"/>
      <c r="F229" s="180"/>
    </row>
    <row r="230" spans="1:6" ht="15.95" customHeight="1" x14ac:dyDescent="0.2">
      <c r="A230" s="36" t="s">
        <v>230</v>
      </c>
      <c r="B230" s="10">
        <v>7300</v>
      </c>
      <c r="C230" s="10">
        <v>7300</v>
      </c>
      <c r="D230" s="10">
        <v>0</v>
      </c>
      <c r="E230" s="10">
        <v>0</v>
      </c>
      <c r="F230" s="76">
        <f t="shared" si="4"/>
        <v>7300</v>
      </c>
    </row>
    <row r="231" spans="1:6" ht="15.95" customHeight="1" x14ac:dyDescent="0.2">
      <c r="A231" s="33" t="s">
        <v>231</v>
      </c>
      <c r="B231" s="15">
        <f>3700-800</f>
        <v>2900</v>
      </c>
      <c r="C231" s="15">
        <v>1778.27</v>
      </c>
      <c r="D231" s="15">
        <v>0</v>
      </c>
      <c r="E231" s="15">
        <v>0.01</v>
      </c>
      <c r="F231" s="76">
        <f t="shared" si="4"/>
        <v>1778.28</v>
      </c>
    </row>
    <row r="232" spans="1:6" ht="15.95" customHeight="1" x14ac:dyDescent="0.2">
      <c r="A232" s="33" t="s">
        <v>232</v>
      </c>
      <c r="B232" s="15">
        <v>0</v>
      </c>
      <c r="C232" s="15">
        <v>747.73</v>
      </c>
      <c r="D232" s="15">
        <v>0</v>
      </c>
      <c r="E232" s="15">
        <v>0</v>
      </c>
      <c r="F232" s="76">
        <f t="shared" si="4"/>
        <v>747.73</v>
      </c>
    </row>
    <row r="233" spans="1:6" ht="15.95" customHeight="1" x14ac:dyDescent="0.2">
      <c r="A233" s="33" t="s">
        <v>233</v>
      </c>
      <c r="B233" s="15">
        <v>0</v>
      </c>
      <c r="C233" s="15">
        <v>4000</v>
      </c>
      <c r="D233" s="15">
        <v>0</v>
      </c>
      <c r="E233" s="15">
        <v>0</v>
      </c>
      <c r="F233" s="76">
        <f t="shared" si="4"/>
        <v>4000</v>
      </c>
    </row>
    <row r="234" spans="1:6" ht="15.95" customHeight="1" x14ac:dyDescent="0.2">
      <c r="A234" s="14" t="s">
        <v>234</v>
      </c>
      <c r="B234" s="15">
        <v>120</v>
      </c>
      <c r="C234" s="15">
        <v>120</v>
      </c>
      <c r="D234" s="15">
        <v>0</v>
      </c>
      <c r="E234" s="101">
        <v>0</v>
      </c>
      <c r="F234" s="76">
        <f t="shared" si="4"/>
        <v>120</v>
      </c>
    </row>
    <row r="235" spans="1:6" ht="15.95" customHeight="1" x14ac:dyDescent="0.2">
      <c r="A235" s="62" t="s">
        <v>235</v>
      </c>
      <c r="B235" s="177">
        <v>0</v>
      </c>
      <c r="C235" s="177">
        <v>10</v>
      </c>
      <c r="D235" s="177">
        <v>0</v>
      </c>
      <c r="E235" s="177">
        <v>0</v>
      </c>
      <c r="F235" s="179">
        <f>C235+D235+E235</f>
        <v>10</v>
      </c>
    </row>
    <row r="236" spans="1:6" ht="15.95" customHeight="1" x14ac:dyDescent="0.2">
      <c r="A236" s="67" t="s">
        <v>236</v>
      </c>
      <c r="B236" s="178"/>
      <c r="C236" s="178"/>
      <c r="D236" s="178"/>
      <c r="E236" s="178"/>
      <c r="F236" s="180"/>
    </row>
    <row r="237" spans="1:6" ht="15.95" customHeight="1" x14ac:dyDescent="0.2">
      <c r="A237" s="67" t="s">
        <v>237</v>
      </c>
      <c r="B237" s="10">
        <v>0</v>
      </c>
      <c r="C237" s="10">
        <v>120</v>
      </c>
      <c r="D237" s="10">
        <v>0</v>
      </c>
      <c r="E237" s="106">
        <v>0</v>
      </c>
      <c r="F237" s="76">
        <f t="shared" si="4"/>
        <v>120</v>
      </c>
    </row>
    <row r="238" spans="1:6" ht="15.95" customHeight="1" x14ac:dyDescent="0.2">
      <c r="A238" s="67" t="s">
        <v>238</v>
      </c>
      <c r="B238" s="10">
        <v>0</v>
      </c>
      <c r="C238" s="10">
        <v>50</v>
      </c>
      <c r="D238" s="10">
        <v>0</v>
      </c>
      <c r="E238" s="106">
        <v>0</v>
      </c>
      <c r="F238" s="76">
        <f t="shared" si="4"/>
        <v>50</v>
      </c>
    </row>
    <row r="239" spans="1:6" ht="15.95" customHeight="1" x14ac:dyDescent="0.2">
      <c r="A239" s="67" t="s">
        <v>239</v>
      </c>
      <c r="B239" s="10">
        <v>0</v>
      </c>
      <c r="C239" s="10">
        <v>400</v>
      </c>
      <c r="D239" s="10">
        <v>0</v>
      </c>
      <c r="E239" s="106">
        <v>0</v>
      </c>
      <c r="F239" s="76">
        <f t="shared" si="4"/>
        <v>400</v>
      </c>
    </row>
    <row r="240" spans="1:6" ht="15.95" customHeight="1" x14ac:dyDescent="0.2">
      <c r="A240" s="14" t="s">
        <v>240</v>
      </c>
      <c r="B240" s="15">
        <v>0</v>
      </c>
      <c r="C240" s="15">
        <v>20</v>
      </c>
      <c r="D240" s="15">
        <v>0</v>
      </c>
      <c r="E240" s="101">
        <v>0</v>
      </c>
      <c r="F240" s="78">
        <f t="shared" si="4"/>
        <v>20</v>
      </c>
    </row>
    <row r="241" spans="1:6" ht="15.95" customHeight="1" x14ac:dyDescent="0.2">
      <c r="A241" s="14" t="s">
        <v>241</v>
      </c>
      <c r="B241" s="15">
        <v>0</v>
      </c>
      <c r="C241" s="15">
        <v>0</v>
      </c>
      <c r="D241" s="15">
        <v>0</v>
      </c>
      <c r="E241" s="101">
        <v>200</v>
      </c>
      <c r="F241" s="78">
        <f t="shared" si="4"/>
        <v>200</v>
      </c>
    </row>
    <row r="242" spans="1:6" ht="15.95" customHeight="1" x14ac:dyDescent="0.2">
      <c r="A242" s="14" t="s">
        <v>242</v>
      </c>
      <c r="B242" s="15">
        <v>0</v>
      </c>
      <c r="C242" s="15">
        <v>1554</v>
      </c>
      <c r="D242" s="15">
        <v>0</v>
      </c>
      <c r="E242" s="15">
        <v>3062</v>
      </c>
      <c r="F242" s="78">
        <f t="shared" si="4"/>
        <v>4616</v>
      </c>
    </row>
    <row r="243" spans="1:6" ht="15" customHeight="1" thickBot="1" x14ac:dyDescent="0.25">
      <c r="A243" s="114" t="s">
        <v>243</v>
      </c>
      <c r="B243" s="72">
        <f>31337.11+800</f>
        <v>32137.11</v>
      </c>
      <c r="C243" s="72">
        <v>24731.01</v>
      </c>
      <c r="D243" s="72">
        <v>7.84</v>
      </c>
      <c r="E243" s="72">
        <v>-5148.28</v>
      </c>
      <c r="F243" s="80">
        <f t="shared" si="4"/>
        <v>19590.57</v>
      </c>
    </row>
    <row r="244" spans="1:6" ht="15.95" customHeight="1" thickBot="1" x14ac:dyDescent="0.25">
      <c r="A244" s="75" t="s">
        <v>244</v>
      </c>
      <c r="B244" s="55">
        <f>SUM(B245:B251)</f>
        <v>198095</v>
      </c>
      <c r="C244" s="55">
        <f>SUM(C245:C251)</f>
        <v>232936</v>
      </c>
      <c r="D244" s="55">
        <f>SUM(D245:D251)</f>
        <v>0</v>
      </c>
      <c r="E244" s="82">
        <f>SUM(E245:E251)</f>
        <v>-12590</v>
      </c>
      <c r="F244" s="55">
        <f t="shared" si="4"/>
        <v>220346</v>
      </c>
    </row>
    <row r="245" spans="1:6" ht="15.95" customHeight="1" x14ac:dyDescent="0.2">
      <c r="A245" s="32" t="s">
        <v>245</v>
      </c>
      <c r="B245" s="11">
        <v>67000</v>
      </c>
      <c r="C245" s="11">
        <v>67000</v>
      </c>
      <c r="D245" s="87">
        <v>0</v>
      </c>
      <c r="E245" s="115">
        <v>0</v>
      </c>
      <c r="F245" s="11">
        <f t="shared" si="4"/>
        <v>67000</v>
      </c>
    </row>
    <row r="246" spans="1:6" ht="15.95" customHeight="1" x14ac:dyDescent="0.2">
      <c r="A246" s="36" t="s">
        <v>246</v>
      </c>
      <c r="B246" s="10">
        <v>600</v>
      </c>
      <c r="C246" s="10">
        <v>752</v>
      </c>
      <c r="D246" s="77">
        <v>0</v>
      </c>
      <c r="E246" s="12">
        <v>0</v>
      </c>
      <c r="F246" s="10">
        <f t="shared" si="4"/>
        <v>752</v>
      </c>
    </row>
    <row r="247" spans="1:6" ht="15.95" customHeight="1" x14ac:dyDescent="0.2">
      <c r="A247" s="36" t="s">
        <v>247</v>
      </c>
      <c r="B247" s="10">
        <v>480</v>
      </c>
      <c r="C247" s="10">
        <v>328</v>
      </c>
      <c r="D247" s="77">
        <v>0</v>
      </c>
      <c r="E247" s="12">
        <v>0</v>
      </c>
      <c r="F247" s="10">
        <f t="shared" si="4"/>
        <v>328</v>
      </c>
    </row>
    <row r="248" spans="1:6" ht="15.95" customHeight="1" x14ac:dyDescent="0.2">
      <c r="A248" s="36" t="s">
        <v>248</v>
      </c>
      <c r="B248" s="10">
        <v>180</v>
      </c>
      <c r="C248" s="10">
        <v>180</v>
      </c>
      <c r="D248" s="77">
        <v>0</v>
      </c>
      <c r="E248" s="116">
        <v>0</v>
      </c>
      <c r="F248" s="10">
        <f t="shared" si="4"/>
        <v>180</v>
      </c>
    </row>
    <row r="249" spans="1:6" ht="15.95" customHeight="1" x14ac:dyDescent="0.2">
      <c r="A249" s="33" t="s">
        <v>249</v>
      </c>
      <c r="B249" s="15">
        <v>15</v>
      </c>
      <c r="C249" s="15">
        <v>15</v>
      </c>
      <c r="D249" s="79">
        <v>0</v>
      </c>
      <c r="E249" s="38">
        <v>0</v>
      </c>
      <c r="F249" s="15">
        <f t="shared" si="4"/>
        <v>15</v>
      </c>
    </row>
    <row r="250" spans="1:6" ht="15.95" customHeight="1" x14ac:dyDescent="0.2">
      <c r="A250" s="36" t="s">
        <v>250</v>
      </c>
      <c r="B250" s="10">
        <v>0</v>
      </c>
      <c r="C250" s="10">
        <v>0</v>
      </c>
      <c r="D250" s="77">
        <v>0</v>
      </c>
      <c r="E250" s="116">
        <v>2476.8000000000002</v>
      </c>
      <c r="F250" s="10">
        <f t="shared" si="4"/>
        <v>2476.8000000000002</v>
      </c>
    </row>
    <row r="251" spans="1:6" ht="15.95" customHeight="1" thickBot="1" x14ac:dyDescent="0.25">
      <c r="A251" s="114" t="s">
        <v>251</v>
      </c>
      <c r="B251" s="18">
        <v>129820</v>
      </c>
      <c r="C251" s="18">
        <v>164661</v>
      </c>
      <c r="D251" s="85">
        <v>0</v>
      </c>
      <c r="E251" s="20">
        <v>-15066.8</v>
      </c>
      <c r="F251" s="72">
        <f t="shared" si="4"/>
        <v>149594.20000000001</v>
      </c>
    </row>
    <row r="252" spans="1:6" ht="15.95" customHeight="1" thickBot="1" x14ac:dyDescent="0.25">
      <c r="A252" s="75" t="s">
        <v>252</v>
      </c>
      <c r="B252" s="55">
        <f>SUM(B253:B264)</f>
        <v>74671.600000000006</v>
      </c>
      <c r="C252" s="55">
        <f>SUM(C253:C264)</f>
        <v>82710.570000000007</v>
      </c>
      <c r="D252" s="55">
        <f>SUM(D253:D264)</f>
        <v>607.37</v>
      </c>
      <c r="E252" s="55">
        <f>SUM(E253:E264)</f>
        <v>-1798.6999999999998</v>
      </c>
      <c r="F252" s="55">
        <f t="shared" si="4"/>
        <v>81519.240000000005</v>
      </c>
    </row>
    <row r="253" spans="1:6" ht="15.95" customHeight="1" x14ac:dyDescent="0.2">
      <c r="A253" s="32" t="s">
        <v>253</v>
      </c>
      <c r="B253" s="11">
        <v>5</v>
      </c>
      <c r="C253" s="11">
        <v>5</v>
      </c>
      <c r="D253" s="77">
        <v>0</v>
      </c>
      <c r="E253" s="12">
        <v>0</v>
      </c>
      <c r="F253" s="10">
        <f t="shared" si="4"/>
        <v>5</v>
      </c>
    </row>
    <row r="254" spans="1:6" ht="15.95" customHeight="1" x14ac:dyDescent="0.2">
      <c r="A254" s="36" t="s">
        <v>254</v>
      </c>
      <c r="B254" s="15">
        <v>500</v>
      </c>
      <c r="C254" s="15">
        <v>500</v>
      </c>
      <c r="D254" s="79">
        <v>0</v>
      </c>
      <c r="E254" s="37">
        <v>-340.7</v>
      </c>
      <c r="F254" s="10">
        <f t="shared" si="4"/>
        <v>159.30000000000001</v>
      </c>
    </row>
    <row r="255" spans="1:6" ht="15.95" customHeight="1" x14ac:dyDescent="0.2">
      <c r="A255" s="36" t="s">
        <v>255</v>
      </c>
      <c r="B255" s="15">
        <v>0</v>
      </c>
      <c r="C255" s="15">
        <v>518.41</v>
      </c>
      <c r="D255" s="79">
        <v>37.950000000000003</v>
      </c>
      <c r="E255" s="37">
        <v>5130.57</v>
      </c>
      <c r="F255" s="10">
        <f t="shared" si="4"/>
        <v>5686.9299999999994</v>
      </c>
    </row>
    <row r="256" spans="1:6" ht="15.95" customHeight="1" x14ac:dyDescent="0.2">
      <c r="A256" s="36" t="s">
        <v>256</v>
      </c>
      <c r="B256" s="40">
        <v>0</v>
      </c>
      <c r="C256" s="40">
        <v>1.17</v>
      </c>
      <c r="D256" s="99">
        <v>45.74</v>
      </c>
      <c r="E256" s="19">
        <v>0</v>
      </c>
      <c r="F256" s="10">
        <f t="shared" si="4"/>
        <v>46.910000000000004</v>
      </c>
    </row>
    <row r="257" spans="1:6" ht="15.95" customHeight="1" x14ac:dyDescent="0.2">
      <c r="A257" s="36" t="s">
        <v>465</v>
      </c>
      <c r="B257" s="40">
        <v>0</v>
      </c>
      <c r="C257" s="40">
        <v>0</v>
      </c>
      <c r="D257" s="99">
        <v>10.8</v>
      </c>
      <c r="E257" s="19">
        <v>0</v>
      </c>
      <c r="F257" s="10">
        <f t="shared" si="4"/>
        <v>10.8</v>
      </c>
    </row>
    <row r="258" spans="1:6" ht="15.95" customHeight="1" x14ac:dyDescent="0.2">
      <c r="A258" s="33" t="s">
        <v>257</v>
      </c>
      <c r="B258" s="40">
        <v>0</v>
      </c>
      <c r="C258" s="40">
        <v>926.95</v>
      </c>
      <c r="D258" s="99">
        <v>312.74</v>
      </c>
      <c r="E258" s="19">
        <v>0</v>
      </c>
      <c r="F258" s="10">
        <f t="shared" si="4"/>
        <v>1239.69</v>
      </c>
    </row>
    <row r="259" spans="1:6" ht="15.95" customHeight="1" x14ac:dyDescent="0.2">
      <c r="A259" s="33" t="s">
        <v>258</v>
      </c>
      <c r="B259" s="40">
        <v>0</v>
      </c>
      <c r="C259" s="40">
        <v>74.150000000000006</v>
      </c>
      <c r="D259" s="99">
        <v>24.96</v>
      </c>
      <c r="E259" s="19">
        <v>0</v>
      </c>
      <c r="F259" s="10">
        <f t="shared" si="4"/>
        <v>99.110000000000014</v>
      </c>
    </row>
    <row r="260" spans="1:6" ht="15.95" customHeight="1" x14ac:dyDescent="0.2">
      <c r="A260" s="33" t="s">
        <v>259</v>
      </c>
      <c r="B260" s="40">
        <v>0</v>
      </c>
      <c r="C260" s="40">
        <v>1.49</v>
      </c>
      <c r="D260" s="99">
        <v>0</v>
      </c>
      <c r="E260" s="19">
        <v>0</v>
      </c>
      <c r="F260" s="10">
        <f t="shared" si="4"/>
        <v>1.49</v>
      </c>
    </row>
    <row r="261" spans="1:6" ht="15.95" customHeight="1" x14ac:dyDescent="0.2">
      <c r="A261" s="33" t="s">
        <v>260</v>
      </c>
      <c r="B261" s="40">
        <v>0</v>
      </c>
      <c r="C261" s="40">
        <v>56.89</v>
      </c>
      <c r="D261" s="99">
        <v>18.95</v>
      </c>
      <c r="E261" s="19">
        <v>0</v>
      </c>
      <c r="F261" s="10">
        <f t="shared" si="4"/>
        <v>75.84</v>
      </c>
    </row>
    <row r="262" spans="1:6" ht="15.95" customHeight="1" x14ac:dyDescent="0.2">
      <c r="A262" s="33" t="s">
        <v>261</v>
      </c>
      <c r="B262" s="40">
        <v>0</v>
      </c>
      <c r="C262" s="40">
        <v>71.819999999999993</v>
      </c>
      <c r="D262" s="99">
        <v>23.81</v>
      </c>
      <c r="E262" s="19">
        <v>0</v>
      </c>
      <c r="F262" s="10">
        <f t="shared" si="4"/>
        <v>95.63</v>
      </c>
    </row>
    <row r="263" spans="1:6" ht="15.95" customHeight="1" x14ac:dyDescent="0.2">
      <c r="A263" s="33" t="s">
        <v>262</v>
      </c>
      <c r="B263" s="40">
        <v>0</v>
      </c>
      <c r="C263" s="40">
        <v>393.09</v>
      </c>
      <c r="D263" s="99">
        <v>132.41999999999999</v>
      </c>
      <c r="E263" s="19">
        <v>0</v>
      </c>
      <c r="F263" s="10">
        <f t="shared" si="4"/>
        <v>525.51</v>
      </c>
    </row>
    <row r="264" spans="1:6" ht="15.95" customHeight="1" thickBot="1" x14ac:dyDescent="0.25">
      <c r="A264" s="114" t="s">
        <v>263</v>
      </c>
      <c r="B264" s="40">
        <v>74166.600000000006</v>
      </c>
      <c r="C264" s="18">
        <v>80161.600000000006</v>
      </c>
      <c r="D264" s="99">
        <v>0</v>
      </c>
      <c r="E264" s="19">
        <v>-6588.57</v>
      </c>
      <c r="F264" s="10">
        <f t="shared" si="4"/>
        <v>73573.03</v>
      </c>
    </row>
    <row r="265" spans="1:6" ht="15.95" customHeight="1" thickBot="1" x14ac:dyDescent="0.25">
      <c r="A265" s="75" t="s">
        <v>264</v>
      </c>
      <c r="B265" s="55">
        <f>SUM(B266:B267)</f>
        <v>3169</v>
      </c>
      <c r="C265" s="55">
        <f>SUM(C266:C267)</f>
        <v>6781.52</v>
      </c>
      <c r="D265" s="55">
        <f>SUM(D266:D267)</f>
        <v>28</v>
      </c>
      <c r="E265" s="55">
        <f>SUM(E266:E267)</f>
        <v>-4000</v>
      </c>
      <c r="F265" s="55">
        <f t="shared" si="4"/>
        <v>2809.5200000000004</v>
      </c>
    </row>
    <row r="266" spans="1:6" ht="15.95" customHeight="1" x14ac:dyDescent="0.2">
      <c r="A266" s="32" t="s">
        <v>265</v>
      </c>
      <c r="B266" s="10">
        <v>100</v>
      </c>
      <c r="C266" s="11">
        <v>100</v>
      </c>
      <c r="D266" s="107">
        <v>0</v>
      </c>
      <c r="E266" s="12">
        <v>0</v>
      </c>
      <c r="F266" s="11">
        <f t="shared" si="4"/>
        <v>100</v>
      </c>
    </row>
    <row r="267" spans="1:6" ht="15.95" customHeight="1" thickBot="1" x14ac:dyDescent="0.25">
      <c r="A267" s="114" t="s">
        <v>266</v>
      </c>
      <c r="B267" s="18">
        <v>3069</v>
      </c>
      <c r="C267" s="18">
        <v>6681.52</v>
      </c>
      <c r="D267" s="85">
        <v>28</v>
      </c>
      <c r="E267" s="20">
        <v>-4000</v>
      </c>
      <c r="F267" s="10">
        <f t="shared" si="4"/>
        <v>2709.5200000000004</v>
      </c>
    </row>
    <row r="268" spans="1:6" ht="15.95" customHeight="1" thickBot="1" x14ac:dyDescent="0.25">
      <c r="A268" s="75" t="s">
        <v>267</v>
      </c>
      <c r="B268" s="55">
        <f>SUM(B269:B395)</f>
        <v>66248</v>
      </c>
      <c r="C268" s="55">
        <f>SUM(C269:C395)</f>
        <v>85314.099999999991</v>
      </c>
      <c r="D268" s="55">
        <f>SUM(D269:D395)</f>
        <v>120</v>
      </c>
      <c r="E268" s="55">
        <f>SUM(E269:E395)</f>
        <v>-2071.15</v>
      </c>
      <c r="F268" s="55">
        <f t="shared" si="4"/>
        <v>83362.95</v>
      </c>
    </row>
    <row r="269" spans="1:6" ht="15.95" customHeight="1" x14ac:dyDescent="0.2">
      <c r="A269" s="32" t="s">
        <v>268</v>
      </c>
      <c r="B269" s="10">
        <v>4601</v>
      </c>
      <c r="C269" s="11">
        <v>4601</v>
      </c>
      <c r="D269" s="77">
        <v>0</v>
      </c>
      <c r="E269" s="12">
        <v>19</v>
      </c>
      <c r="F269" s="10">
        <f t="shared" si="4"/>
        <v>4620</v>
      </c>
    </row>
    <row r="270" spans="1:6" ht="15.95" customHeight="1" x14ac:dyDescent="0.2">
      <c r="A270" s="36" t="s">
        <v>269</v>
      </c>
      <c r="B270" s="15">
        <v>6143</v>
      </c>
      <c r="C270" s="15">
        <v>6143</v>
      </c>
      <c r="D270" s="79">
        <v>0</v>
      </c>
      <c r="E270" s="37">
        <v>38</v>
      </c>
      <c r="F270" s="10">
        <f t="shared" si="4"/>
        <v>6181</v>
      </c>
    </row>
    <row r="271" spans="1:6" ht="15.95" customHeight="1" x14ac:dyDescent="0.2">
      <c r="A271" s="33" t="s">
        <v>270</v>
      </c>
      <c r="B271" s="15">
        <v>0</v>
      </c>
      <c r="C271" s="15">
        <v>2960</v>
      </c>
      <c r="D271" s="79">
        <v>0</v>
      </c>
      <c r="E271" s="37">
        <v>0</v>
      </c>
      <c r="F271" s="15">
        <f t="shared" si="4"/>
        <v>2960</v>
      </c>
    </row>
    <row r="272" spans="1:6" ht="15.95" customHeight="1" x14ac:dyDescent="0.2">
      <c r="A272" s="36" t="s">
        <v>271</v>
      </c>
      <c r="B272" s="10">
        <v>7147</v>
      </c>
      <c r="C272" s="10">
        <v>7147</v>
      </c>
      <c r="D272" s="77">
        <v>0</v>
      </c>
      <c r="E272" s="12">
        <v>35</v>
      </c>
      <c r="F272" s="10">
        <f t="shared" si="4"/>
        <v>7182</v>
      </c>
    </row>
    <row r="273" spans="1:6" ht="15.95" customHeight="1" x14ac:dyDescent="0.2">
      <c r="A273" s="33" t="s">
        <v>272</v>
      </c>
      <c r="B273" s="15">
        <v>0</v>
      </c>
      <c r="C273" s="15">
        <v>1744</v>
      </c>
      <c r="D273" s="79">
        <v>0</v>
      </c>
      <c r="E273" s="37">
        <v>0</v>
      </c>
      <c r="F273" s="15">
        <f t="shared" si="4"/>
        <v>1744</v>
      </c>
    </row>
    <row r="274" spans="1:6" ht="15.95" customHeight="1" x14ac:dyDescent="0.2">
      <c r="A274" s="33" t="s">
        <v>273</v>
      </c>
      <c r="B274" s="15">
        <v>9890</v>
      </c>
      <c r="C274" s="15">
        <v>9890</v>
      </c>
      <c r="D274" s="79">
        <v>0</v>
      </c>
      <c r="E274" s="37">
        <v>65</v>
      </c>
      <c r="F274" s="15">
        <f t="shared" si="4"/>
        <v>9955</v>
      </c>
    </row>
    <row r="275" spans="1:6" ht="15.95" customHeight="1" x14ac:dyDescent="0.2">
      <c r="A275" s="36" t="s">
        <v>274</v>
      </c>
      <c r="B275" s="10">
        <v>0</v>
      </c>
      <c r="C275" s="10">
        <v>2494</v>
      </c>
      <c r="D275" s="77">
        <v>120</v>
      </c>
      <c r="E275" s="12">
        <v>0</v>
      </c>
      <c r="F275" s="10">
        <f t="shared" si="4"/>
        <v>2614</v>
      </c>
    </row>
    <row r="276" spans="1:6" ht="15.95" customHeight="1" x14ac:dyDescent="0.2">
      <c r="A276" s="117" t="s">
        <v>275</v>
      </c>
      <c r="B276" s="177">
        <v>0</v>
      </c>
      <c r="C276" s="177">
        <v>3</v>
      </c>
      <c r="D276" s="177">
        <v>0</v>
      </c>
      <c r="E276" s="177">
        <v>0</v>
      </c>
      <c r="F276" s="177">
        <f>C276+D276+E276</f>
        <v>3</v>
      </c>
    </row>
    <row r="277" spans="1:6" ht="15.95" customHeight="1" x14ac:dyDescent="0.2">
      <c r="A277" s="36" t="s">
        <v>276</v>
      </c>
      <c r="B277" s="178"/>
      <c r="C277" s="178"/>
      <c r="D277" s="178"/>
      <c r="E277" s="178"/>
      <c r="F277" s="178"/>
    </row>
    <row r="278" spans="1:6" ht="15.95" customHeight="1" x14ac:dyDescent="0.2">
      <c r="A278" s="36" t="s">
        <v>277</v>
      </c>
      <c r="B278" s="10">
        <v>0</v>
      </c>
      <c r="C278" s="10">
        <v>14</v>
      </c>
      <c r="D278" s="77">
        <v>0</v>
      </c>
      <c r="E278" s="12">
        <v>0</v>
      </c>
      <c r="F278" s="10">
        <f t="shared" si="4"/>
        <v>14</v>
      </c>
    </row>
    <row r="279" spans="1:6" ht="15.95" customHeight="1" x14ac:dyDescent="0.2">
      <c r="A279" s="36" t="s">
        <v>278</v>
      </c>
      <c r="B279" s="106">
        <v>8477</v>
      </c>
      <c r="C279" s="10">
        <v>8477</v>
      </c>
      <c r="D279" s="77">
        <v>0</v>
      </c>
      <c r="E279" s="12">
        <v>38</v>
      </c>
      <c r="F279" s="10">
        <f t="shared" si="4"/>
        <v>8515</v>
      </c>
    </row>
    <row r="280" spans="1:6" ht="15.95" customHeight="1" x14ac:dyDescent="0.2">
      <c r="A280" s="36" t="s">
        <v>279</v>
      </c>
      <c r="B280" s="106">
        <v>0</v>
      </c>
      <c r="C280" s="10">
        <v>71.8</v>
      </c>
      <c r="D280" s="77">
        <v>0</v>
      </c>
      <c r="E280" s="12">
        <v>0</v>
      </c>
      <c r="F280" s="10">
        <f t="shared" si="4"/>
        <v>71.8</v>
      </c>
    </row>
    <row r="281" spans="1:6" ht="15.95" customHeight="1" x14ac:dyDescent="0.2">
      <c r="A281" s="33" t="s">
        <v>280</v>
      </c>
      <c r="B281" s="101">
        <v>0</v>
      </c>
      <c r="C281" s="15">
        <v>2447</v>
      </c>
      <c r="D281" s="79">
        <v>0</v>
      </c>
      <c r="E281" s="37">
        <v>0</v>
      </c>
      <c r="F281" s="15">
        <f t="shared" si="4"/>
        <v>2447</v>
      </c>
    </row>
    <row r="282" spans="1:6" ht="15.95" customHeight="1" thickBot="1" x14ac:dyDescent="0.25">
      <c r="A282" s="114" t="s">
        <v>281</v>
      </c>
      <c r="B282" s="71">
        <v>0</v>
      </c>
      <c r="C282" s="72">
        <v>225</v>
      </c>
      <c r="D282" s="81">
        <v>0</v>
      </c>
      <c r="E282" s="73">
        <v>0</v>
      </c>
      <c r="F282" s="72">
        <f t="shared" si="4"/>
        <v>225</v>
      </c>
    </row>
    <row r="283" spans="1:6" ht="16.5" customHeight="1" x14ac:dyDescent="0.2">
      <c r="A283" s="118" t="s">
        <v>282</v>
      </c>
      <c r="B283" s="185">
        <v>0</v>
      </c>
      <c r="C283" s="185">
        <v>20</v>
      </c>
      <c r="D283" s="185">
        <v>0</v>
      </c>
      <c r="E283" s="185">
        <v>0</v>
      </c>
      <c r="F283" s="185">
        <f>C283+D283+E283</f>
        <v>20</v>
      </c>
    </row>
    <row r="284" spans="1:6" ht="16.5" customHeight="1" x14ac:dyDescent="0.2">
      <c r="A284" s="36" t="s">
        <v>283</v>
      </c>
      <c r="B284" s="178"/>
      <c r="C284" s="178"/>
      <c r="D284" s="178"/>
      <c r="E284" s="178"/>
      <c r="F284" s="178"/>
    </row>
    <row r="285" spans="1:6" ht="15.95" customHeight="1" x14ac:dyDescent="0.2">
      <c r="A285" s="117" t="s">
        <v>284</v>
      </c>
      <c r="B285" s="177">
        <v>0</v>
      </c>
      <c r="C285" s="177">
        <v>100</v>
      </c>
      <c r="D285" s="177">
        <v>0</v>
      </c>
      <c r="E285" s="177">
        <v>0</v>
      </c>
      <c r="F285" s="177">
        <f>C285+D285+E285</f>
        <v>100</v>
      </c>
    </row>
    <row r="286" spans="1:6" ht="12.75" customHeight="1" x14ac:dyDescent="0.2">
      <c r="A286" s="36" t="s">
        <v>285</v>
      </c>
      <c r="B286" s="178"/>
      <c r="C286" s="178"/>
      <c r="D286" s="178"/>
      <c r="E286" s="178"/>
      <c r="F286" s="178"/>
    </row>
    <row r="287" spans="1:6" ht="15.95" customHeight="1" x14ac:dyDescent="0.2">
      <c r="A287" s="36" t="s">
        <v>286</v>
      </c>
      <c r="B287" s="106">
        <v>10</v>
      </c>
      <c r="C287" s="10">
        <v>10</v>
      </c>
      <c r="D287" s="77">
        <v>0</v>
      </c>
      <c r="E287" s="12">
        <v>-4.6399999999999997</v>
      </c>
      <c r="F287" s="10">
        <f>C287+D287+E287</f>
        <v>5.36</v>
      </c>
    </row>
    <row r="288" spans="1:6" ht="15.95" customHeight="1" x14ac:dyDescent="0.2">
      <c r="A288" s="33" t="s">
        <v>287</v>
      </c>
      <c r="B288" s="101">
        <v>20</v>
      </c>
      <c r="C288" s="15">
        <v>20</v>
      </c>
      <c r="D288" s="79">
        <v>0</v>
      </c>
      <c r="E288" s="37">
        <v>-10</v>
      </c>
      <c r="F288" s="10">
        <f t="shared" ref="F288:F296" si="5">C288+D288+E288</f>
        <v>10</v>
      </c>
    </row>
    <row r="289" spans="1:6" ht="17.25" customHeight="1" x14ac:dyDescent="0.2">
      <c r="A289" s="36" t="s">
        <v>288</v>
      </c>
      <c r="B289" s="106">
        <v>10289</v>
      </c>
      <c r="C289" s="10">
        <v>10289</v>
      </c>
      <c r="D289" s="77">
        <v>0</v>
      </c>
      <c r="E289" s="12">
        <v>105</v>
      </c>
      <c r="F289" s="10">
        <f t="shared" si="5"/>
        <v>10394</v>
      </c>
    </row>
    <row r="290" spans="1:6" ht="17.25" customHeight="1" x14ac:dyDescent="0.2">
      <c r="A290" s="36" t="s">
        <v>289</v>
      </c>
      <c r="B290" s="106">
        <v>0</v>
      </c>
      <c r="C290" s="10">
        <v>9217</v>
      </c>
      <c r="D290" s="77">
        <v>0</v>
      </c>
      <c r="E290" s="12">
        <v>0</v>
      </c>
      <c r="F290" s="10">
        <f t="shared" si="5"/>
        <v>9217</v>
      </c>
    </row>
    <row r="291" spans="1:6" ht="17.25" customHeight="1" x14ac:dyDescent="0.2">
      <c r="A291" s="36" t="s">
        <v>290</v>
      </c>
      <c r="B291" s="106">
        <v>0</v>
      </c>
      <c r="C291" s="10">
        <v>49</v>
      </c>
      <c r="D291" s="77">
        <v>0</v>
      </c>
      <c r="E291" s="12">
        <v>0</v>
      </c>
      <c r="F291" s="10">
        <f t="shared" si="5"/>
        <v>49</v>
      </c>
    </row>
    <row r="292" spans="1:6" ht="15.95" customHeight="1" x14ac:dyDescent="0.2">
      <c r="A292" s="33" t="s">
        <v>291</v>
      </c>
      <c r="B292" s="101">
        <v>45</v>
      </c>
      <c r="C292" s="15">
        <v>45</v>
      </c>
      <c r="D292" s="79">
        <v>0</v>
      </c>
      <c r="E292" s="37">
        <v>-30</v>
      </c>
      <c r="F292" s="10">
        <f t="shared" si="5"/>
        <v>15</v>
      </c>
    </row>
    <row r="293" spans="1:6" ht="15.95" customHeight="1" x14ac:dyDescent="0.2">
      <c r="A293" s="36" t="s">
        <v>292</v>
      </c>
      <c r="B293" s="106">
        <v>50</v>
      </c>
      <c r="C293" s="10">
        <v>50</v>
      </c>
      <c r="D293" s="77">
        <v>0</v>
      </c>
      <c r="E293" s="12">
        <v>0</v>
      </c>
      <c r="F293" s="10">
        <f t="shared" si="5"/>
        <v>50</v>
      </c>
    </row>
    <row r="294" spans="1:6" ht="15.95" customHeight="1" x14ac:dyDescent="0.2">
      <c r="A294" s="36" t="s">
        <v>293</v>
      </c>
      <c r="B294" s="10">
        <v>70</v>
      </c>
      <c r="C294" s="10">
        <v>0</v>
      </c>
      <c r="D294" s="77">
        <v>0</v>
      </c>
      <c r="E294" s="116">
        <v>0</v>
      </c>
      <c r="F294" s="10">
        <f t="shared" si="5"/>
        <v>0</v>
      </c>
    </row>
    <row r="295" spans="1:6" ht="15.95" customHeight="1" x14ac:dyDescent="0.2">
      <c r="A295" s="33" t="s">
        <v>294</v>
      </c>
      <c r="B295" s="15">
        <v>150</v>
      </c>
      <c r="C295" s="15">
        <v>150</v>
      </c>
      <c r="D295" s="79">
        <v>0</v>
      </c>
      <c r="E295" s="38">
        <v>0</v>
      </c>
      <c r="F295" s="10">
        <f t="shared" si="5"/>
        <v>150</v>
      </c>
    </row>
    <row r="296" spans="1:6" ht="15.95" customHeight="1" x14ac:dyDescent="0.2">
      <c r="A296" s="36" t="s">
        <v>295</v>
      </c>
      <c r="B296" s="10">
        <v>70</v>
      </c>
      <c r="C296" s="10">
        <v>70</v>
      </c>
      <c r="D296" s="77">
        <v>0</v>
      </c>
      <c r="E296" s="116">
        <v>0</v>
      </c>
      <c r="F296" s="10">
        <f t="shared" si="5"/>
        <v>70</v>
      </c>
    </row>
    <row r="297" spans="1:6" ht="15.95" customHeight="1" x14ac:dyDescent="0.2">
      <c r="A297" s="117" t="s">
        <v>296</v>
      </c>
      <c r="B297" s="177">
        <v>0</v>
      </c>
      <c r="C297" s="177">
        <v>1000</v>
      </c>
      <c r="D297" s="177">
        <v>0</v>
      </c>
      <c r="E297" s="177">
        <v>0</v>
      </c>
      <c r="F297" s="177">
        <f>C297+D297+E297</f>
        <v>1000</v>
      </c>
    </row>
    <row r="298" spans="1:6" ht="15.95" customHeight="1" x14ac:dyDescent="0.2">
      <c r="A298" s="36" t="s">
        <v>297</v>
      </c>
      <c r="B298" s="178"/>
      <c r="C298" s="178"/>
      <c r="D298" s="178"/>
      <c r="E298" s="178"/>
      <c r="F298" s="178"/>
    </row>
    <row r="299" spans="1:6" ht="15.95" customHeight="1" x14ac:dyDescent="0.2">
      <c r="A299" s="117" t="s">
        <v>298</v>
      </c>
      <c r="B299" s="177">
        <v>0</v>
      </c>
      <c r="C299" s="177">
        <v>60</v>
      </c>
      <c r="D299" s="177">
        <v>0</v>
      </c>
      <c r="E299" s="177">
        <v>0</v>
      </c>
      <c r="F299" s="177">
        <f>C299+D299+E299</f>
        <v>60</v>
      </c>
    </row>
    <row r="300" spans="1:6" ht="15.95" customHeight="1" x14ac:dyDescent="0.2">
      <c r="A300" s="36" t="s">
        <v>299</v>
      </c>
      <c r="B300" s="178"/>
      <c r="C300" s="178"/>
      <c r="D300" s="178"/>
      <c r="E300" s="178"/>
      <c r="F300" s="178"/>
    </row>
    <row r="301" spans="1:6" ht="15.95" customHeight="1" x14ac:dyDescent="0.2">
      <c r="A301" s="117" t="s">
        <v>300</v>
      </c>
      <c r="B301" s="177">
        <v>0</v>
      </c>
      <c r="C301" s="177">
        <v>45.7</v>
      </c>
      <c r="D301" s="177">
        <v>0</v>
      </c>
      <c r="E301" s="177">
        <v>0</v>
      </c>
      <c r="F301" s="177">
        <f>C301+D301+E301</f>
        <v>45.7</v>
      </c>
    </row>
    <row r="302" spans="1:6" ht="15.95" customHeight="1" x14ac:dyDescent="0.2">
      <c r="A302" s="36" t="s">
        <v>301</v>
      </c>
      <c r="B302" s="178"/>
      <c r="C302" s="178"/>
      <c r="D302" s="178"/>
      <c r="E302" s="178"/>
      <c r="F302" s="178"/>
    </row>
    <row r="303" spans="1:6" ht="15.95" customHeight="1" x14ac:dyDescent="0.2">
      <c r="A303" s="117" t="s">
        <v>302</v>
      </c>
      <c r="B303" s="177">
        <v>0</v>
      </c>
      <c r="C303" s="177">
        <v>70</v>
      </c>
      <c r="D303" s="177">
        <v>0</v>
      </c>
      <c r="E303" s="177">
        <v>0</v>
      </c>
      <c r="F303" s="177">
        <f>C303+D303+E303</f>
        <v>70</v>
      </c>
    </row>
    <row r="304" spans="1:6" ht="15.95" customHeight="1" x14ac:dyDescent="0.2">
      <c r="A304" s="36" t="s">
        <v>303</v>
      </c>
      <c r="B304" s="178"/>
      <c r="C304" s="178"/>
      <c r="D304" s="178"/>
      <c r="E304" s="178"/>
      <c r="F304" s="178"/>
    </row>
    <row r="305" spans="1:6" ht="15.95" customHeight="1" x14ac:dyDescent="0.2">
      <c r="A305" s="39" t="s">
        <v>304</v>
      </c>
      <c r="B305" s="181">
        <v>0</v>
      </c>
      <c r="C305" s="181">
        <v>10</v>
      </c>
      <c r="D305" s="181">
        <v>0</v>
      </c>
      <c r="E305" s="181">
        <v>0</v>
      </c>
      <c r="F305" s="181">
        <f>C305+D305+E305</f>
        <v>10</v>
      </c>
    </row>
    <row r="306" spans="1:6" ht="15.95" customHeight="1" x14ac:dyDescent="0.2">
      <c r="A306" s="36" t="s">
        <v>305</v>
      </c>
      <c r="B306" s="178"/>
      <c r="C306" s="178"/>
      <c r="D306" s="178"/>
      <c r="E306" s="178"/>
      <c r="F306" s="178"/>
    </row>
    <row r="307" spans="1:6" ht="15.75" customHeight="1" x14ac:dyDescent="0.2">
      <c r="A307" s="33" t="s">
        <v>306</v>
      </c>
      <c r="B307" s="15">
        <v>40</v>
      </c>
      <c r="C307" s="15">
        <v>40</v>
      </c>
      <c r="D307" s="108">
        <v>0</v>
      </c>
      <c r="E307" s="37">
        <v>-20</v>
      </c>
      <c r="F307" s="15">
        <f>C307+D307+E307</f>
        <v>20</v>
      </c>
    </row>
    <row r="308" spans="1:6" ht="15.75" customHeight="1" x14ac:dyDescent="0.2">
      <c r="A308" s="39" t="s">
        <v>307</v>
      </c>
      <c r="B308" s="181">
        <v>0</v>
      </c>
      <c r="C308" s="181">
        <v>1660</v>
      </c>
      <c r="D308" s="181">
        <v>0</v>
      </c>
      <c r="E308" s="181">
        <v>0</v>
      </c>
      <c r="F308" s="181">
        <f>C308+D308+E308</f>
        <v>1660</v>
      </c>
    </row>
    <row r="309" spans="1:6" ht="15.75" customHeight="1" x14ac:dyDescent="0.2">
      <c r="A309" s="36" t="s">
        <v>308</v>
      </c>
      <c r="B309" s="178"/>
      <c r="C309" s="178"/>
      <c r="D309" s="178"/>
      <c r="E309" s="178"/>
      <c r="F309" s="178"/>
    </row>
    <row r="310" spans="1:6" ht="15.75" customHeight="1" x14ac:dyDescent="0.2">
      <c r="A310" s="36" t="s">
        <v>309</v>
      </c>
      <c r="B310" s="10">
        <v>20</v>
      </c>
      <c r="C310" s="10">
        <v>20</v>
      </c>
      <c r="D310" s="107">
        <v>0</v>
      </c>
      <c r="E310" s="116">
        <v>-20</v>
      </c>
      <c r="F310" s="10">
        <f t="shared" ref="F310:F316" si="6">C310+D310+E310</f>
        <v>0</v>
      </c>
    </row>
    <row r="311" spans="1:6" ht="15.75" customHeight="1" x14ac:dyDescent="0.2">
      <c r="A311" s="33" t="s">
        <v>310</v>
      </c>
      <c r="B311" s="15">
        <v>333</v>
      </c>
      <c r="C311" s="15">
        <v>333</v>
      </c>
      <c r="D311" s="108">
        <v>0</v>
      </c>
      <c r="E311" s="38">
        <v>-108.9</v>
      </c>
      <c r="F311" s="15">
        <f t="shared" si="6"/>
        <v>224.1</v>
      </c>
    </row>
    <row r="312" spans="1:6" ht="15.75" customHeight="1" thickBot="1" x14ac:dyDescent="0.25">
      <c r="A312" s="114" t="s">
        <v>311</v>
      </c>
      <c r="B312" s="72">
        <v>2608</v>
      </c>
      <c r="C312" s="72">
        <v>2608</v>
      </c>
      <c r="D312" s="119">
        <v>0</v>
      </c>
      <c r="E312" s="120">
        <v>-709.2</v>
      </c>
      <c r="F312" s="72">
        <f t="shared" si="6"/>
        <v>1898.8</v>
      </c>
    </row>
    <row r="313" spans="1:6" ht="15.75" customHeight="1" x14ac:dyDescent="0.2">
      <c r="A313" s="32" t="s">
        <v>312</v>
      </c>
      <c r="B313" s="11">
        <v>603</v>
      </c>
      <c r="C313" s="11">
        <v>603</v>
      </c>
      <c r="D313" s="121">
        <v>0</v>
      </c>
      <c r="E313" s="122">
        <v>-179.5</v>
      </c>
      <c r="F313" s="11">
        <f t="shared" si="6"/>
        <v>423.5</v>
      </c>
    </row>
    <row r="314" spans="1:6" ht="15" customHeight="1" x14ac:dyDescent="0.2">
      <c r="A314" s="123" t="s">
        <v>313</v>
      </c>
      <c r="B314" s="15">
        <v>400</v>
      </c>
      <c r="C314" s="15">
        <v>150</v>
      </c>
      <c r="D314" s="108">
        <v>0</v>
      </c>
      <c r="E314" s="37">
        <v>50</v>
      </c>
      <c r="F314" s="10">
        <f t="shared" si="6"/>
        <v>200</v>
      </c>
    </row>
    <row r="315" spans="1:6" ht="15" customHeight="1" x14ac:dyDescent="0.2">
      <c r="A315" s="123" t="s">
        <v>314</v>
      </c>
      <c r="B315" s="15">
        <v>0</v>
      </c>
      <c r="C315" s="15">
        <v>20</v>
      </c>
      <c r="D315" s="108">
        <v>0</v>
      </c>
      <c r="E315" s="37">
        <v>0</v>
      </c>
      <c r="F315" s="10">
        <f t="shared" si="6"/>
        <v>20</v>
      </c>
    </row>
    <row r="316" spans="1:6" ht="15" customHeight="1" x14ac:dyDescent="0.2">
      <c r="A316" s="124" t="s">
        <v>315</v>
      </c>
      <c r="B316" s="177">
        <v>0</v>
      </c>
      <c r="C316" s="177">
        <v>100</v>
      </c>
      <c r="D316" s="177">
        <v>0</v>
      </c>
      <c r="E316" s="177">
        <v>0</v>
      </c>
      <c r="F316" s="177">
        <f t="shared" si="6"/>
        <v>100</v>
      </c>
    </row>
    <row r="317" spans="1:6" ht="15" customHeight="1" x14ac:dyDescent="0.2">
      <c r="A317" s="123" t="s">
        <v>316</v>
      </c>
      <c r="B317" s="178"/>
      <c r="C317" s="178"/>
      <c r="D317" s="178"/>
      <c r="E317" s="178"/>
      <c r="F317" s="178"/>
    </row>
    <row r="318" spans="1:6" ht="15" customHeight="1" x14ac:dyDescent="0.2">
      <c r="A318" s="123" t="s">
        <v>317</v>
      </c>
      <c r="B318" s="10">
        <v>0</v>
      </c>
      <c r="C318" s="10">
        <v>250</v>
      </c>
      <c r="D318" s="107">
        <v>0</v>
      </c>
      <c r="E318" s="12">
        <v>0</v>
      </c>
      <c r="F318" s="10">
        <f t="shared" ref="F318:F323" si="7">C318+D318+E318</f>
        <v>250</v>
      </c>
    </row>
    <row r="319" spans="1:6" ht="15" customHeight="1" x14ac:dyDescent="0.2">
      <c r="A319" s="125" t="s">
        <v>318</v>
      </c>
      <c r="B319" s="15">
        <v>0</v>
      </c>
      <c r="C319" s="15">
        <v>60</v>
      </c>
      <c r="D319" s="108">
        <v>0</v>
      </c>
      <c r="E319" s="37">
        <v>0</v>
      </c>
      <c r="F319" s="15">
        <f t="shared" si="7"/>
        <v>60</v>
      </c>
    </row>
    <row r="320" spans="1:6" ht="15" customHeight="1" x14ac:dyDescent="0.2">
      <c r="A320" s="123" t="s">
        <v>319</v>
      </c>
      <c r="B320" s="10">
        <v>0</v>
      </c>
      <c r="C320" s="10">
        <v>100</v>
      </c>
      <c r="D320" s="107">
        <v>0</v>
      </c>
      <c r="E320" s="12">
        <v>0</v>
      </c>
      <c r="F320" s="10">
        <f t="shared" si="7"/>
        <v>100</v>
      </c>
    </row>
    <row r="321" spans="1:6" ht="15" customHeight="1" x14ac:dyDescent="0.2">
      <c r="A321" s="123" t="s">
        <v>320</v>
      </c>
      <c r="B321" s="15">
        <v>0</v>
      </c>
      <c r="C321" s="15">
        <v>54</v>
      </c>
      <c r="D321" s="108">
        <v>0</v>
      </c>
      <c r="E321" s="37">
        <v>0</v>
      </c>
      <c r="F321" s="10">
        <f t="shared" si="7"/>
        <v>54</v>
      </c>
    </row>
    <row r="322" spans="1:6" ht="15" customHeight="1" x14ac:dyDescent="0.2">
      <c r="A322" s="125" t="s">
        <v>321</v>
      </c>
      <c r="B322" s="15">
        <v>0</v>
      </c>
      <c r="C322" s="15">
        <v>20</v>
      </c>
      <c r="D322" s="108">
        <v>0</v>
      </c>
      <c r="E322" s="37">
        <v>0</v>
      </c>
      <c r="F322" s="15">
        <f t="shared" si="7"/>
        <v>20</v>
      </c>
    </row>
    <row r="323" spans="1:6" ht="15" customHeight="1" x14ac:dyDescent="0.2">
      <c r="A323" s="126" t="s">
        <v>322</v>
      </c>
      <c r="B323" s="181">
        <v>0</v>
      </c>
      <c r="C323" s="181">
        <v>40</v>
      </c>
      <c r="D323" s="181">
        <v>0</v>
      </c>
      <c r="E323" s="181">
        <v>0</v>
      </c>
      <c r="F323" s="181">
        <f t="shared" si="7"/>
        <v>40</v>
      </c>
    </row>
    <row r="324" spans="1:6" ht="15" customHeight="1" x14ac:dyDescent="0.2">
      <c r="A324" s="123" t="s">
        <v>283</v>
      </c>
      <c r="B324" s="178"/>
      <c r="C324" s="178"/>
      <c r="D324" s="178"/>
      <c r="E324" s="178"/>
      <c r="F324" s="178"/>
    </row>
    <row r="325" spans="1:6" ht="15" customHeight="1" x14ac:dyDescent="0.2">
      <c r="A325" s="123" t="s">
        <v>323</v>
      </c>
      <c r="B325" s="15">
        <v>0</v>
      </c>
      <c r="C325" s="15">
        <v>250</v>
      </c>
      <c r="D325" s="108">
        <v>0</v>
      </c>
      <c r="E325" s="37">
        <v>0</v>
      </c>
      <c r="F325" s="10">
        <f>C325+D325+E325</f>
        <v>250</v>
      </c>
    </row>
    <row r="326" spans="1:6" ht="15" customHeight="1" x14ac:dyDescent="0.2">
      <c r="A326" s="123" t="s">
        <v>324</v>
      </c>
      <c r="B326" s="15">
        <v>0</v>
      </c>
      <c r="C326" s="15">
        <v>60</v>
      </c>
      <c r="D326" s="108">
        <v>0</v>
      </c>
      <c r="E326" s="37">
        <v>0</v>
      </c>
      <c r="F326" s="10">
        <f>C326+D326+E326</f>
        <v>60</v>
      </c>
    </row>
    <row r="327" spans="1:6" ht="15" customHeight="1" x14ac:dyDescent="0.2">
      <c r="A327" s="125" t="s">
        <v>325</v>
      </c>
      <c r="B327" s="15">
        <v>0</v>
      </c>
      <c r="C327" s="15">
        <v>80</v>
      </c>
      <c r="D327" s="108">
        <v>0</v>
      </c>
      <c r="E327" s="37">
        <v>0</v>
      </c>
      <c r="F327" s="10">
        <f>C327+D327+E327</f>
        <v>80</v>
      </c>
    </row>
    <row r="328" spans="1:6" ht="15" customHeight="1" x14ac:dyDescent="0.2">
      <c r="A328" s="126" t="s">
        <v>326</v>
      </c>
      <c r="B328" s="181">
        <v>0</v>
      </c>
      <c r="C328" s="181">
        <v>170</v>
      </c>
      <c r="D328" s="181">
        <v>0</v>
      </c>
      <c r="E328" s="181">
        <v>0</v>
      </c>
      <c r="F328" s="181">
        <f>C328+D328+E328</f>
        <v>170</v>
      </c>
    </row>
    <row r="329" spans="1:6" ht="15" customHeight="1" x14ac:dyDescent="0.2">
      <c r="A329" s="123" t="s">
        <v>327</v>
      </c>
      <c r="B329" s="178"/>
      <c r="C329" s="178"/>
      <c r="D329" s="178"/>
      <c r="E329" s="178"/>
      <c r="F329" s="178"/>
    </row>
    <row r="330" spans="1:6" ht="15" customHeight="1" x14ac:dyDescent="0.2">
      <c r="A330" s="125" t="s">
        <v>328</v>
      </c>
      <c r="B330" s="101">
        <v>0</v>
      </c>
      <c r="C330" s="101">
        <v>50.2</v>
      </c>
      <c r="D330" s="101">
        <v>0</v>
      </c>
      <c r="E330" s="101">
        <v>0</v>
      </c>
      <c r="F330" s="101">
        <f>C330+D330+E330</f>
        <v>50.2</v>
      </c>
    </row>
    <row r="331" spans="1:6" ht="15" customHeight="1" x14ac:dyDescent="0.2">
      <c r="A331" s="125" t="s">
        <v>329</v>
      </c>
      <c r="B331" s="101">
        <v>0</v>
      </c>
      <c r="C331" s="101">
        <v>38.5</v>
      </c>
      <c r="D331" s="101">
        <v>0</v>
      </c>
      <c r="E331" s="101">
        <v>0</v>
      </c>
      <c r="F331" s="101">
        <f>C331+D331+E331</f>
        <v>38.5</v>
      </c>
    </row>
    <row r="332" spans="1:6" ht="15" customHeight="1" x14ac:dyDescent="0.2">
      <c r="A332" s="126" t="s">
        <v>330</v>
      </c>
      <c r="B332" s="177">
        <v>0</v>
      </c>
      <c r="C332" s="177">
        <v>47.2</v>
      </c>
      <c r="D332" s="177">
        <v>0</v>
      </c>
      <c r="E332" s="177">
        <v>0</v>
      </c>
      <c r="F332" s="177">
        <f>C332+D332+E332</f>
        <v>47.2</v>
      </c>
    </row>
    <row r="333" spans="1:6" ht="15" customHeight="1" x14ac:dyDescent="0.2">
      <c r="A333" s="123" t="s">
        <v>331</v>
      </c>
      <c r="B333" s="178"/>
      <c r="C333" s="178"/>
      <c r="D333" s="178"/>
      <c r="E333" s="178"/>
      <c r="F333" s="178"/>
    </row>
    <row r="334" spans="1:6" ht="15" customHeight="1" x14ac:dyDescent="0.2">
      <c r="A334" s="125" t="s">
        <v>332</v>
      </c>
      <c r="B334" s="101">
        <v>0</v>
      </c>
      <c r="C334" s="101">
        <v>4.5999999999999996</v>
      </c>
      <c r="D334" s="101">
        <v>0</v>
      </c>
      <c r="E334" s="101">
        <v>0</v>
      </c>
      <c r="F334" s="101">
        <f>C334+D334+E334</f>
        <v>4.5999999999999996</v>
      </c>
    </row>
    <row r="335" spans="1:6" ht="15" customHeight="1" x14ac:dyDescent="0.2">
      <c r="A335" s="124" t="s">
        <v>333</v>
      </c>
      <c r="B335" s="177">
        <v>0</v>
      </c>
      <c r="C335" s="177">
        <v>80</v>
      </c>
      <c r="D335" s="177">
        <v>0</v>
      </c>
      <c r="E335" s="177">
        <v>0</v>
      </c>
      <c r="F335" s="177">
        <f>C335+D335+E335</f>
        <v>80</v>
      </c>
    </row>
    <row r="336" spans="1:6" ht="15" customHeight="1" x14ac:dyDescent="0.2">
      <c r="A336" s="123" t="s">
        <v>334</v>
      </c>
      <c r="B336" s="178"/>
      <c r="C336" s="178"/>
      <c r="D336" s="178"/>
      <c r="E336" s="178"/>
      <c r="F336" s="178"/>
    </row>
    <row r="337" spans="1:6" ht="15" customHeight="1" x14ac:dyDescent="0.2">
      <c r="A337" s="126" t="s">
        <v>335</v>
      </c>
      <c r="B337" s="181">
        <v>0</v>
      </c>
      <c r="C337" s="181">
        <v>10</v>
      </c>
      <c r="D337" s="181">
        <v>0</v>
      </c>
      <c r="E337" s="181">
        <v>0</v>
      </c>
      <c r="F337" s="181">
        <f>C337+D337+E337</f>
        <v>10</v>
      </c>
    </row>
    <row r="338" spans="1:6" ht="15" customHeight="1" x14ac:dyDescent="0.2">
      <c r="A338" s="123" t="s">
        <v>336</v>
      </c>
      <c r="B338" s="178"/>
      <c r="C338" s="178"/>
      <c r="D338" s="178"/>
      <c r="E338" s="178"/>
      <c r="F338" s="178"/>
    </row>
    <row r="339" spans="1:6" ht="15" customHeight="1" x14ac:dyDescent="0.2">
      <c r="A339" s="126" t="s">
        <v>337</v>
      </c>
      <c r="B339" s="181">
        <v>0</v>
      </c>
      <c r="C339" s="181">
        <v>80</v>
      </c>
      <c r="D339" s="181">
        <v>0</v>
      </c>
      <c r="E339" s="181">
        <v>0</v>
      </c>
      <c r="F339" s="181">
        <f>C339+D339+E339</f>
        <v>80</v>
      </c>
    </row>
    <row r="340" spans="1:6" ht="15" customHeight="1" x14ac:dyDescent="0.2">
      <c r="A340" s="123" t="s">
        <v>338</v>
      </c>
      <c r="B340" s="178"/>
      <c r="C340" s="178"/>
      <c r="D340" s="178"/>
      <c r="E340" s="178"/>
      <c r="F340" s="178"/>
    </row>
    <row r="341" spans="1:6" ht="15" customHeight="1" x14ac:dyDescent="0.2">
      <c r="A341" s="126" t="s">
        <v>339</v>
      </c>
      <c r="B341" s="181">
        <v>0</v>
      </c>
      <c r="C341" s="181">
        <v>15</v>
      </c>
      <c r="D341" s="181">
        <v>0</v>
      </c>
      <c r="E341" s="181">
        <v>0</v>
      </c>
      <c r="F341" s="181">
        <f>C341+D341+E341</f>
        <v>15</v>
      </c>
    </row>
    <row r="342" spans="1:6" ht="15" customHeight="1" x14ac:dyDescent="0.2">
      <c r="A342" s="123" t="s">
        <v>340</v>
      </c>
      <c r="B342" s="178"/>
      <c r="C342" s="178"/>
      <c r="D342" s="178"/>
      <c r="E342" s="178"/>
      <c r="F342" s="178"/>
    </row>
    <row r="343" spans="1:6" ht="15" customHeight="1" x14ac:dyDescent="0.2">
      <c r="A343" s="125" t="s">
        <v>341</v>
      </c>
      <c r="B343" s="101">
        <v>0</v>
      </c>
      <c r="C343" s="101">
        <v>180</v>
      </c>
      <c r="D343" s="108">
        <v>0</v>
      </c>
      <c r="E343" s="38">
        <v>0</v>
      </c>
      <c r="F343" s="101">
        <f>C343+D343+E343</f>
        <v>180</v>
      </c>
    </row>
    <row r="344" spans="1:6" ht="15" customHeight="1" thickBot="1" x14ac:dyDescent="0.25">
      <c r="A344" s="127" t="s">
        <v>342</v>
      </c>
      <c r="B344" s="71">
        <v>0</v>
      </c>
      <c r="C344" s="71">
        <v>30</v>
      </c>
      <c r="D344" s="119">
        <v>0</v>
      </c>
      <c r="E344" s="120">
        <v>0</v>
      </c>
      <c r="F344" s="71">
        <f>C344+D344+E344</f>
        <v>30</v>
      </c>
    </row>
    <row r="345" spans="1:6" ht="15" customHeight="1" x14ac:dyDescent="0.2">
      <c r="A345" s="128" t="s">
        <v>343</v>
      </c>
      <c r="B345" s="105">
        <v>0</v>
      </c>
      <c r="C345" s="105">
        <v>300</v>
      </c>
      <c r="D345" s="121">
        <v>0</v>
      </c>
      <c r="E345" s="122">
        <v>0</v>
      </c>
      <c r="F345" s="105">
        <f>C345+D345+E345</f>
        <v>300</v>
      </c>
    </row>
    <row r="346" spans="1:6" ht="15" customHeight="1" x14ac:dyDescent="0.2">
      <c r="A346" s="124" t="s">
        <v>344</v>
      </c>
      <c r="B346" s="177">
        <v>0</v>
      </c>
      <c r="C346" s="177">
        <v>120</v>
      </c>
      <c r="D346" s="177">
        <v>0</v>
      </c>
      <c r="E346" s="177">
        <v>0</v>
      </c>
      <c r="F346" s="177">
        <f>C346+D346+E346</f>
        <v>120</v>
      </c>
    </row>
    <row r="347" spans="1:6" ht="15" customHeight="1" x14ac:dyDescent="0.2">
      <c r="A347" s="123" t="s">
        <v>345</v>
      </c>
      <c r="B347" s="178"/>
      <c r="C347" s="178"/>
      <c r="D347" s="178"/>
      <c r="E347" s="178"/>
      <c r="F347" s="178"/>
    </row>
    <row r="348" spans="1:6" ht="15" customHeight="1" x14ac:dyDescent="0.2">
      <c r="A348" s="123" t="s">
        <v>346</v>
      </c>
      <c r="B348" s="106">
        <v>0</v>
      </c>
      <c r="C348" s="106">
        <v>20</v>
      </c>
      <c r="D348" s="107">
        <v>0</v>
      </c>
      <c r="E348" s="116">
        <v>0</v>
      </c>
      <c r="F348" s="10">
        <f>C348+D348+E348</f>
        <v>20</v>
      </c>
    </row>
    <row r="349" spans="1:6" ht="15" customHeight="1" x14ac:dyDescent="0.2">
      <c r="A349" s="123" t="s">
        <v>347</v>
      </c>
      <c r="B349" s="106">
        <v>0</v>
      </c>
      <c r="C349" s="106">
        <v>30</v>
      </c>
      <c r="D349" s="107">
        <v>0</v>
      </c>
      <c r="E349" s="116">
        <v>0</v>
      </c>
      <c r="F349" s="10">
        <f>C349+D349+E349</f>
        <v>30</v>
      </c>
    </row>
    <row r="350" spans="1:6" ht="15" customHeight="1" x14ac:dyDescent="0.2">
      <c r="A350" s="123" t="s">
        <v>348</v>
      </c>
      <c r="B350" s="10">
        <v>0</v>
      </c>
      <c r="C350" s="10">
        <v>80</v>
      </c>
      <c r="D350" s="107">
        <v>0</v>
      </c>
      <c r="E350" s="12">
        <v>0</v>
      </c>
      <c r="F350" s="10">
        <f>C350+D350+E350</f>
        <v>80</v>
      </c>
    </row>
    <row r="351" spans="1:6" ht="15" customHeight="1" x14ac:dyDescent="0.2">
      <c r="A351" s="125" t="s">
        <v>349</v>
      </c>
      <c r="B351" s="15">
        <v>0</v>
      </c>
      <c r="C351" s="15">
        <v>110</v>
      </c>
      <c r="D351" s="108">
        <v>0</v>
      </c>
      <c r="E351" s="37">
        <v>0</v>
      </c>
      <c r="F351" s="15">
        <f t="shared" ref="F351:F361" si="8">C351+D351+E351</f>
        <v>110</v>
      </c>
    </row>
    <row r="352" spans="1:6" ht="15" customHeight="1" x14ac:dyDescent="0.2">
      <c r="A352" s="123" t="s">
        <v>350</v>
      </c>
      <c r="B352" s="10">
        <v>0</v>
      </c>
      <c r="C352" s="10">
        <v>50</v>
      </c>
      <c r="D352" s="107">
        <v>0</v>
      </c>
      <c r="E352" s="12">
        <v>0</v>
      </c>
      <c r="F352" s="10">
        <f t="shared" si="8"/>
        <v>50</v>
      </c>
    </row>
    <row r="353" spans="1:6" ht="15" customHeight="1" x14ac:dyDescent="0.2">
      <c r="A353" s="123" t="s">
        <v>351</v>
      </c>
      <c r="B353" s="10">
        <v>0</v>
      </c>
      <c r="C353" s="10">
        <v>200</v>
      </c>
      <c r="D353" s="107">
        <v>0</v>
      </c>
      <c r="E353" s="12">
        <v>0</v>
      </c>
      <c r="F353" s="10">
        <f t="shared" si="8"/>
        <v>200</v>
      </c>
    </row>
    <row r="354" spans="1:6" ht="15" customHeight="1" x14ac:dyDescent="0.2">
      <c r="A354" s="123" t="s">
        <v>352</v>
      </c>
      <c r="B354" s="10">
        <v>0</v>
      </c>
      <c r="C354" s="10">
        <v>150</v>
      </c>
      <c r="D354" s="107">
        <v>0</v>
      </c>
      <c r="E354" s="12">
        <v>0</v>
      </c>
      <c r="F354" s="10">
        <f t="shared" si="8"/>
        <v>150</v>
      </c>
    </row>
    <row r="355" spans="1:6" ht="15" customHeight="1" x14ac:dyDescent="0.2">
      <c r="A355" s="123" t="s">
        <v>353</v>
      </c>
      <c r="B355" s="10">
        <v>0</v>
      </c>
      <c r="C355" s="10">
        <v>70</v>
      </c>
      <c r="D355" s="107">
        <v>0</v>
      </c>
      <c r="E355" s="12">
        <v>0</v>
      </c>
      <c r="F355" s="10">
        <f t="shared" si="8"/>
        <v>70</v>
      </c>
    </row>
    <row r="356" spans="1:6" ht="15" customHeight="1" x14ac:dyDescent="0.2">
      <c r="A356" s="123" t="s">
        <v>354</v>
      </c>
      <c r="B356" s="10">
        <v>0</v>
      </c>
      <c r="C356" s="10">
        <v>229</v>
      </c>
      <c r="D356" s="107">
        <v>0</v>
      </c>
      <c r="E356" s="12">
        <v>0</v>
      </c>
      <c r="F356" s="10">
        <f t="shared" si="8"/>
        <v>229</v>
      </c>
    </row>
    <row r="357" spans="1:6" ht="15" customHeight="1" x14ac:dyDescent="0.2">
      <c r="A357" s="125" t="s">
        <v>355</v>
      </c>
      <c r="B357" s="15">
        <v>0</v>
      </c>
      <c r="C357" s="15">
        <v>100</v>
      </c>
      <c r="D357" s="108">
        <v>0</v>
      </c>
      <c r="E357" s="37">
        <v>0</v>
      </c>
      <c r="F357" s="10">
        <f t="shared" si="8"/>
        <v>100</v>
      </c>
    </row>
    <row r="358" spans="1:6" ht="15" customHeight="1" x14ac:dyDescent="0.2">
      <c r="A358" s="123" t="s">
        <v>356</v>
      </c>
      <c r="B358" s="10">
        <v>0</v>
      </c>
      <c r="C358" s="10">
        <v>10</v>
      </c>
      <c r="D358" s="107">
        <v>0</v>
      </c>
      <c r="E358" s="12">
        <v>0</v>
      </c>
      <c r="F358" s="10">
        <f t="shared" si="8"/>
        <v>10</v>
      </c>
    </row>
    <row r="359" spans="1:6" ht="15" customHeight="1" x14ac:dyDescent="0.2">
      <c r="A359" s="123" t="s">
        <v>357</v>
      </c>
      <c r="B359" s="10">
        <v>0</v>
      </c>
      <c r="C359" s="10">
        <v>210</v>
      </c>
      <c r="D359" s="107">
        <v>0</v>
      </c>
      <c r="E359" s="12">
        <v>0</v>
      </c>
      <c r="F359" s="10">
        <f t="shared" si="8"/>
        <v>210</v>
      </c>
    </row>
    <row r="360" spans="1:6" ht="15" customHeight="1" x14ac:dyDescent="0.2">
      <c r="A360" s="125" t="s">
        <v>358</v>
      </c>
      <c r="B360" s="15">
        <v>0</v>
      </c>
      <c r="C360" s="15">
        <v>387</v>
      </c>
      <c r="D360" s="108">
        <v>0</v>
      </c>
      <c r="E360" s="37">
        <v>0</v>
      </c>
      <c r="F360" s="15">
        <f t="shared" si="8"/>
        <v>387</v>
      </c>
    </row>
    <row r="361" spans="1:6" ht="15" customHeight="1" x14ac:dyDescent="0.2">
      <c r="A361" s="125" t="s">
        <v>359</v>
      </c>
      <c r="B361" s="15">
        <v>0</v>
      </c>
      <c r="C361" s="15">
        <v>25.6</v>
      </c>
      <c r="D361" s="108">
        <v>0</v>
      </c>
      <c r="E361" s="37">
        <v>0</v>
      </c>
      <c r="F361" s="15">
        <f t="shared" si="8"/>
        <v>25.6</v>
      </c>
    </row>
    <row r="362" spans="1:6" ht="15" customHeight="1" x14ac:dyDescent="0.2">
      <c r="A362" s="126" t="s">
        <v>360</v>
      </c>
      <c r="B362" s="181">
        <v>0</v>
      </c>
      <c r="C362" s="181">
        <v>500</v>
      </c>
      <c r="D362" s="181">
        <v>0</v>
      </c>
      <c r="E362" s="181">
        <v>0</v>
      </c>
      <c r="F362" s="181">
        <f>C362+D362+E362</f>
        <v>500</v>
      </c>
    </row>
    <row r="363" spans="1:6" ht="15" customHeight="1" x14ac:dyDescent="0.2">
      <c r="A363" s="123" t="s">
        <v>361</v>
      </c>
      <c r="B363" s="178"/>
      <c r="C363" s="178"/>
      <c r="D363" s="178"/>
      <c r="E363" s="178"/>
      <c r="F363" s="178"/>
    </row>
    <row r="364" spans="1:6" ht="15" customHeight="1" x14ac:dyDescent="0.2">
      <c r="A364" s="123" t="s">
        <v>362</v>
      </c>
      <c r="B364" s="10">
        <v>0</v>
      </c>
      <c r="C364" s="10">
        <v>150</v>
      </c>
      <c r="D364" s="77">
        <v>0</v>
      </c>
      <c r="E364" s="12">
        <v>0</v>
      </c>
      <c r="F364" s="10">
        <f>C364+D364+E364</f>
        <v>150</v>
      </c>
    </row>
    <row r="365" spans="1:6" ht="15" customHeight="1" x14ac:dyDescent="0.2">
      <c r="A365" s="123" t="s">
        <v>363</v>
      </c>
      <c r="B365" s="10">
        <v>0</v>
      </c>
      <c r="C365" s="10">
        <v>100</v>
      </c>
      <c r="D365" s="77">
        <v>0</v>
      </c>
      <c r="E365" s="12">
        <v>0</v>
      </c>
      <c r="F365" s="10">
        <f t="shared" ref="F365:F406" si="9">C365+D365+E365</f>
        <v>100</v>
      </c>
    </row>
    <row r="366" spans="1:6" ht="15" customHeight="1" x14ac:dyDescent="0.2">
      <c r="A366" s="125" t="s">
        <v>364</v>
      </c>
      <c r="B366" s="15">
        <v>0</v>
      </c>
      <c r="C366" s="15">
        <v>100</v>
      </c>
      <c r="D366" s="79">
        <v>0</v>
      </c>
      <c r="E366" s="37">
        <v>0</v>
      </c>
      <c r="F366" s="15">
        <f t="shared" si="9"/>
        <v>100</v>
      </c>
    </row>
    <row r="367" spans="1:6" ht="17.25" customHeight="1" x14ac:dyDescent="0.2">
      <c r="A367" s="123" t="s">
        <v>365</v>
      </c>
      <c r="B367" s="10">
        <v>0</v>
      </c>
      <c r="C367" s="10">
        <v>195</v>
      </c>
      <c r="D367" s="77">
        <v>0</v>
      </c>
      <c r="E367" s="12">
        <v>0</v>
      </c>
      <c r="F367" s="10">
        <f t="shared" si="9"/>
        <v>195</v>
      </c>
    </row>
    <row r="368" spans="1:6" ht="17.25" customHeight="1" x14ac:dyDescent="0.2">
      <c r="A368" s="125" t="s">
        <v>366</v>
      </c>
      <c r="B368" s="15">
        <v>0</v>
      </c>
      <c r="C368" s="15">
        <v>440</v>
      </c>
      <c r="D368" s="79">
        <v>0</v>
      </c>
      <c r="E368" s="37">
        <v>0</v>
      </c>
      <c r="F368" s="15">
        <f t="shared" si="9"/>
        <v>440</v>
      </c>
    </row>
    <row r="369" spans="1:6" ht="15" customHeight="1" x14ac:dyDescent="0.2">
      <c r="A369" s="123" t="s">
        <v>367</v>
      </c>
      <c r="B369" s="10">
        <v>0</v>
      </c>
      <c r="C369" s="10">
        <v>160</v>
      </c>
      <c r="D369" s="77">
        <v>0</v>
      </c>
      <c r="E369" s="12">
        <v>0</v>
      </c>
      <c r="F369" s="10">
        <f t="shared" si="9"/>
        <v>160</v>
      </c>
    </row>
    <row r="370" spans="1:6" ht="15" customHeight="1" x14ac:dyDescent="0.2">
      <c r="A370" s="125" t="s">
        <v>368</v>
      </c>
      <c r="B370" s="15">
        <v>0</v>
      </c>
      <c r="C370" s="15">
        <v>500</v>
      </c>
      <c r="D370" s="79">
        <v>0</v>
      </c>
      <c r="E370" s="37">
        <v>0</v>
      </c>
      <c r="F370" s="15">
        <f t="shared" si="9"/>
        <v>500</v>
      </c>
    </row>
    <row r="371" spans="1:6" ht="16.5" customHeight="1" x14ac:dyDescent="0.2">
      <c r="A371" s="123" t="s">
        <v>369</v>
      </c>
      <c r="B371" s="10">
        <v>0</v>
      </c>
      <c r="C371" s="10">
        <v>200</v>
      </c>
      <c r="D371" s="77">
        <v>0</v>
      </c>
      <c r="E371" s="12">
        <v>0</v>
      </c>
      <c r="F371" s="10">
        <f t="shared" si="9"/>
        <v>200</v>
      </c>
    </row>
    <row r="372" spans="1:6" ht="15" customHeight="1" x14ac:dyDescent="0.2">
      <c r="A372" s="125" t="s">
        <v>370</v>
      </c>
      <c r="B372" s="15">
        <v>0</v>
      </c>
      <c r="C372" s="15">
        <v>110</v>
      </c>
      <c r="D372" s="79">
        <v>0</v>
      </c>
      <c r="E372" s="37">
        <v>0</v>
      </c>
      <c r="F372" s="15">
        <f t="shared" si="9"/>
        <v>110</v>
      </c>
    </row>
    <row r="373" spans="1:6" ht="17.25" customHeight="1" x14ac:dyDescent="0.2">
      <c r="A373" s="123" t="s">
        <v>371</v>
      </c>
      <c r="B373" s="10">
        <v>0</v>
      </c>
      <c r="C373" s="10">
        <v>890</v>
      </c>
      <c r="D373" s="77">
        <v>0</v>
      </c>
      <c r="E373" s="12">
        <v>0</v>
      </c>
      <c r="F373" s="10">
        <f t="shared" si="9"/>
        <v>890</v>
      </c>
    </row>
    <row r="374" spans="1:6" ht="15.75" customHeight="1" x14ac:dyDescent="0.2">
      <c r="A374" s="125" t="s">
        <v>372</v>
      </c>
      <c r="B374" s="15">
        <v>0</v>
      </c>
      <c r="C374" s="15">
        <v>50</v>
      </c>
      <c r="D374" s="79">
        <v>0</v>
      </c>
      <c r="E374" s="37">
        <v>0</v>
      </c>
      <c r="F374" s="15">
        <f t="shared" si="9"/>
        <v>50</v>
      </c>
    </row>
    <row r="375" spans="1:6" ht="15" customHeight="1" x14ac:dyDescent="0.2">
      <c r="A375" s="125" t="s">
        <v>373</v>
      </c>
      <c r="B375" s="15">
        <v>0</v>
      </c>
      <c r="C375" s="15">
        <v>52.3</v>
      </c>
      <c r="D375" s="79">
        <v>0</v>
      </c>
      <c r="E375" s="37">
        <v>0</v>
      </c>
      <c r="F375" s="15">
        <f t="shared" si="9"/>
        <v>52.3</v>
      </c>
    </row>
    <row r="376" spans="1:6" ht="15" customHeight="1" thickBot="1" x14ac:dyDescent="0.25">
      <c r="A376" s="127" t="s">
        <v>374</v>
      </c>
      <c r="B376" s="72">
        <v>0</v>
      </c>
      <c r="C376" s="72">
        <v>16.5</v>
      </c>
      <c r="D376" s="81">
        <v>0</v>
      </c>
      <c r="E376" s="73">
        <v>0</v>
      </c>
      <c r="F376" s="72">
        <f t="shared" si="9"/>
        <v>16.5</v>
      </c>
    </row>
    <row r="377" spans="1:6" ht="15" customHeight="1" x14ac:dyDescent="0.2">
      <c r="A377" s="128" t="s">
        <v>375</v>
      </c>
      <c r="B377" s="11">
        <v>0</v>
      </c>
      <c r="C377" s="11">
        <v>49</v>
      </c>
      <c r="D377" s="87">
        <v>0</v>
      </c>
      <c r="E377" s="115">
        <v>0</v>
      </c>
      <c r="F377" s="11">
        <f t="shared" si="9"/>
        <v>49</v>
      </c>
    </row>
    <row r="378" spans="1:6" ht="15" customHeight="1" x14ac:dyDescent="0.2">
      <c r="A378" s="124" t="s">
        <v>376</v>
      </c>
      <c r="B378" s="177">
        <v>0</v>
      </c>
      <c r="C378" s="177">
        <v>12.9</v>
      </c>
      <c r="D378" s="177">
        <v>0</v>
      </c>
      <c r="E378" s="177">
        <v>0</v>
      </c>
      <c r="F378" s="177">
        <f>C378+D378+E378</f>
        <v>12.9</v>
      </c>
    </row>
    <row r="379" spans="1:6" ht="15.75" customHeight="1" x14ac:dyDescent="0.2">
      <c r="A379" s="123" t="s">
        <v>377</v>
      </c>
      <c r="B379" s="178"/>
      <c r="C379" s="178"/>
      <c r="D379" s="178"/>
      <c r="E379" s="178"/>
      <c r="F379" s="178"/>
    </row>
    <row r="380" spans="1:6" ht="15.75" customHeight="1" x14ac:dyDescent="0.2">
      <c r="A380" s="123" t="s">
        <v>378</v>
      </c>
      <c r="B380" s="15">
        <v>0</v>
      </c>
      <c r="C380" s="15">
        <v>5</v>
      </c>
      <c r="D380" s="79">
        <v>0</v>
      </c>
      <c r="E380" s="37">
        <v>0</v>
      </c>
      <c r="F380" s="10">
        <f t="shared" si="9"/>
        <v>5</v>
      </c>
    </row>
    <row r="381" spans="1:6" ht="16.5" customHeight="1" x14ac:dyDescent="0.2">
      <c r="A381" s="123" t="s">
        <v>379</v>
      </c>
      <c r="B381" s="15">
        <v>0</v>
      </c>
      <c r="C381" s="15">
        <v>170</v>
      </c>
      <c r="D381" s="79">
        <v>0</v>
      </c>
      <c r="E381" s="37">
        <v>0</v>
      </c>
      <c r="F381" s="10">
        <f t="shared" si="9"/>
        <v>170</v>
      </c>
    </row>
    <row r="382" spans="1:6" ht="15" customHeight="1" x14ac:dyDescent="0.2">
      <c r="A382" s="125" t="s">
        <v>380</v>
      </c>
      <c r="B382" s="15">
        <v>0</v>
      </c>
      <c r="C382" s="15">
        <v>80</v>
      </c>
      <c r="D382" s="79">
        <v>0</v>
      </c>
      <c r="E382" s="37">
        <v>0</v>
      </c>
      <c r="F382" s="15">
        <f t="shared" si="9"/>
        <v>80</v>
      </c>
    </row>
    <row r="383" spans="1:6" ht="15" customHeight="1" x14ac:dyDescent="0.2">
      <c r="A383" s="126" t="s">
        <v>381</v>
      </c>
      <c r="B383" s="181">
        <v>0</v>
      </c>
      <c r="C383" s="181">
        <v>56</v>
      </c>
      <c r="D383" s="181">
        <v>0</v>
      </c>
      <c r="E383" s="181">
        <v>0</v>
      </c>
      <c r="F383" s="181">
        <f>C383+D383+E383</f>
        <v>56</v>
      </c>
    </row>
    <row r="384" spans="1:6" ht="15" customHeight="1" x14ac:dyDescent="0.2">
      <c r="A384" s="123" t="s">
        <v>382</v>
      </c>
      <c r="B384" s="178"/>
      <c r="C384" s="178"/>
      <c r="D384" s="178"/>
      <c r="E384" s="178"/>
      <c r="F384" s="178"/>
    </row>
    <row r="385" spans="1:6" ht="15" customHeight="1" x14ac:dyDescent="0.2">
      <c r="A385" s="124" t="s">
        <v>383</v>
      </c>
      <c r="B385" s="177">
        <v>0</v>
      </c>
      <c r="C385" s="177">
        <v>7.7</v>
      </c>
      <c r="D385" s="177">
        <v>0</v>
      </c>
      <c r="E385" s="177">
        <v>0</v>
      </c>
      <c r="F385" s="177">
        <f>C385+D385+E385</f>
        <v>7.7</v>
      </c>
    </row>
    <row r="386" spans="1:6" ht="15" customHeight="1" x14ac:dyDescent="0.2">
      <c r="A386" s="123" t="s">
        <v>384</v>
      </c>
      <c r="B386" s="178"/>
      <c r="C386" s="178"/>
      <c r="D386" s="178"/>
      <c r="E386" s="178"/>
      <c r="F386" s="178"/>
    </row>
    <row r="387" spans="1:6" ht="15" customHeight="1" x14ac:dyDescent="0.2">
      <c r="A387" s="123" t="s">
        <v>385</v>
      </c>
      <c r="B387" s="15">
        <v>0</v>
      </c>
      <c r="C387" s="15">
        <v>4.9000000000000004</v>
      </c>
      <c r="D387" s="79">
        <v>0</v>
      </c>
      <c r="E387" s="37">
        <v>0</v>
      </c>
      <c r="F387" s="10">
        <f t="shared" si="9"/>
        <v>4.9000000000000004</v>
      </c>
    </row>
    <row r="388" spans="1:6" ht="15" customHeight="1" x14ac:dyDescent="0.2">
      <c r="A388" s="123" t="s">
        <v>386</v>
      </c>
      <c r="B388" s="15">
        <v>0</v>
      </c>
      <c r="C388" s="15">
        <v>40</v>
      </c>
      <c r="D388" s="79">
        <v>0</v>
      </c>
      <c r="E388" s="37">
        <v>0</v>
      </c>
      <c r="F388" s="10">
        <f t="shared" si="9"/>
        <v>40</v>
      </c>
    </row>
    <row r="389" spans="1:6" ht="15" customHeight="1" x14ac:dyDescent="0.2">
      <c r="A389" s="124" t="s">
        <v>387</v>
      </c>
      <c r="B389" s="177">
        <v>0</v>
      </c>
      <c r="C389" s="177">
        <v>64.900000000000006</v>
      </c>
      <c r="D389" s="177">
        <v>0</v>
      </c>
      <c r="E389" s="177">
        <v>0</v>
      </c>
      <c r="F389" s="177">
        <f>C389+D389+E389</f>
        <v>64.900000000000006</v>
      </c>
    </row>
    <row r="390" spans="1:6" ht="15" customHeight="1" x14ac:dyDescent="0.2">
      <c r="A390" s="123" t="s">
        <v>388</v>
      </c>
      <c r="B390" s="178"/>
      <c r="C390" s="178"/>
      <c r="D390" s="178"/>
      <c r="E390" s="178"/>
      <c r="F390" s="178"/>
    </row>
    <row r="391" spans="1:6" ht="15" customHeight="1" x14ac:dyDescent="0.2">
      <c r="A391" s="124" t="s">
        <v>389</v>
      </c>
      <c r="B391" s="177">
        <v>0</v>
      </c>
      <c r="C391" s="177">
        <v>8</v>
      </c>
      <c r="D391" s="177">
        <v>0</v>
      </c>
      <c r="E391" s="177">
        <v>0</v>
      </c>
      <c r="F391" s="177">
        <f>C391+D391+E391</f>
        <v>8</v>
      </c>
    </row>
    <row r="392" spans="1:6" ht="15" customHeight="1" x14ac:dyDescent="0.2">
      <c r="A392" s="123" t="s">
        <v>390</v>
      </c>
      <c r="B392" s="178"/>
      <c r="C392" s="178"/>
      <c r="D392" s="178"/>
      <c r="E392" s="178"/>
      <c r="F392" s="178"/>
    </row>
    <row r="393" spans="1:6" ht="15" customHeight="1" x14ac:dyDescent="0.2">
      <c r="A393" s="123" t="s">
        <v>391</v>
      </c>
      <c r="B393" s="163">
        <v>0</v>
      </c>
      <c r="C393" s="163">
        <v>0</v>
      </c>
      <c r="D393" s="166">
        <v>0</v>
      </c>
      <c r="E393" s="116">
        <v>60</v>
      </c>
      <c r="F393" s="10">
        <f t="shared" si="9"/>
        <v>60</v>
      </c>
    </row>
    <row r="394" spans="1:6" ht="15.95" customHeight="1" x14ac:dyDescent="0.2">
      <c r="A394" s="33" t="s">
        <v>392</v>
      </c>
      <c r="B394" s="15">
        <v>0</v>
      </c>
      <c r="C394" s="15">
        <v>905.3</v>
      </c>
      <c r="D394" s="79">
        <v>0</v>
      </c>
      <c r="E394" s="37">
        <v>0</v>
      </c>
      <c r="F394" s="10">
        <f t="shared" si="9"/>
        <v>905.3</v>
      </c>
    </row>
    <row r="395" spans="1:6" ht="15.95" customHeight="1" thickBot="1" x14ac:dyDescent="0.25">
      <c r="A395" s="114" t="s">
        <v>393</v>
      </c>
      <c r="B395" s="90">
        <v>15282</v>
      </c>
      <c r="C395" s="72">
        <v>3779</v>
      </c>
      <c r="D395" s="91">
        <v>0</v>
      </c>
      <c r="E395" s="129">
        <v>-1398.91</v>
      </c>
      <c r="F395" s="10">
        <f t="shared" si="9"/>
        <v>2380.09</v>
      </c>
    </row>
    <row r="396" spans="1:6" ht="15.95" customHeight="1" thickBot="1" x14ac:dyDescent="0.25">
      <c r="A396" s="75" t="s">
        <v>394</v>
      </c>
      <c r="B396" s="55">
        <f>SUM(B397:B399)</f>
        <v>311347</v>
      </c>
      <c r="C396" s="55">
        <f>SUM(C397:C399)</f>
        <v>325442</v>
      </c>
      <c r="D396" s="55">
        <f>SUM(D397:D399)</f>
        <v>15352</v>
      </c>
      <c r="E396" s="55">
        <f>SUM(E397:E399)</f>
        <v>-12811</v>
      </c>
      <c r="F396" s="55">
        <f t="shared" si="9"/>
        <v>327983</v>
      </c>
    </row>
    <row r="397" spans="1:6" ht="15.95" customHeight="1" x14ac:dyDescent="0.2">
      <c r="A397" s="9" t="s">
        <v>395</v>
      </c>
      <c r="B397" s="10">
        <v>40480</v>
      </c>
      <c r="C397" s="11">
        <v>15228</v>
      </c>
      <c r="D397" s="77">
        <v>0</v>
      </c>
      <c r="E397" s="116">
        <v>50790</v>
      </c>
      <c r="F397" s="10">
        <f t="shared" si="9"/>
        <v>66018</v>
      </c>
    </row>
    <row r="398" spans="1:6" ht="15.95" customHeight="1" x14ac:dyDescent="0.2">
      <c r="A398" s="14" t="s">
        <v>396</v>
      </c>
      <c r="B398" s="15">
        <f>135590-4743</f>
        <v>130847</v>
      </c>
      <c r="C398" s="15">
        <v>173272</v>
      </c>
      <c r="D398" s="79">
        <v>15352</v>
      </c>
      <c r="E398" s="38">
        <v>-61851</v>
      </c>
      <c r="F398" s="15">
        <f t="shared" si="9"/>
        <v>126773</v>
      </c>
    </row>
    <row r="399" spans="1:6" ht="15.95" customHeight="1" thickBot="1" x14ac:dyDescent="0.25">
      <c r="A399" s="17" t="s">
        <v>397</v>
      </c>
      <c r="B399" s="90">
        <v>140020</v>
      </c>
      <c r="C399" s="72">
        <v>136942</v>
      </c>
      <c r="D399" s="91">
        <v>0</v>
      </c>
      <c r="E399" s="165">
        <v>-1750</v>
      </c>
      <c r="F399" s="10">
        <f t="shared" si="9"/>
        <v>135192</v>
      </c>
    </row>
    <row r="400" spans="1:6" ht="15.95" customHeight="1" thickBot="1" x14ac:dyDescent="0.25">
      <c r="A400" s="75" t="s">
        <v>398</v>
      </c>
      <c r="B400" s="55">
        <f>SUM(B401:B425)</f>
        <v>17315.32</v>
      </c>
      <c r="C400" s="55">
        <f>SUM(C401:C426)</f>
        <v>18133.18</v>
      </c>
      <c r="D400" s="55">
        <f>SUM(D401:D426)</f>
        <v>102.9</v>
      </c>
      <c r="E400" s="55">
        <f>SUM(E401:E426)</f>
        <v>-3759</v>
      </c>
      <c r="F400" s="55">
        <f>SUM(F401:F426)</f>
        <v>14477.079999999998</v>
      </c>
    </row>
    <row r="401" spans="1:6" ht="15.95" customHeight="1" x14ac:dyDescent="0.2">
      <c r="A401" s="32" t="s">
        <v>399</v>
      </c>
      <c r="B401" s="105">
        <v>5569</v>
      </c>
      <c r="C401" s="11">
        <v>5569</v>
      </c>
      <c r="D401" s="11">
        <v>0</v>
      </c>
      <c r="E401" s="105">
        <v>-649</v>
      </c>
      <c r="F401" s="11">
        <f t="shared" si="9"/>
        <v>4920</v>
      </c>
    </row>
    <row r="402" spans="1:6" ht="15.95" customHeight="1" x14ac:dyDescent="0.2">
      <c r="A402" s="33" t="s">
        <v>400</v>
      </c>
      <c r="B402" s="168">
        <v>450</v>
      </c>
      <c r="C402" s="15">
        <v>450</v>
      </c>
      <c r="D402" s="15">
        <v>0</v>
      </c>
      <c r="E402" s="168">
        <v>0</v>
      </c>
      <c r="F402" s="15">
        <f t="shared" si="9"/>
        <v>450</v>
      </c>
    </row>
    <row r="403" spans="1:6" ht="15.95" customHeight="1" x14ac:dyDescent="0.2">
      <c r="A403" s="36" t="s">
        <v>401</v>
      </c>
      <c r="B403" s="163">
        <v>1800</v>
      </c>
      <c r="C403" s="10">
        <v>1800</v>
      </c>
      <c r="D403" s="10">
        <v>0</v>
      </c>
      <c r="E403" s="163">
        <v>0</v>
      </c>
      <c r="F403" s="10">
        <f t="shared" si="9"/>
        <v>1800</v>
      </c>
    </row>
    <row r="404" spans="1:6" ht="15.95" customHeight="1" x14ac:dyDescent="0.2">
      <c r="A404" s="33" t="s">
        <v>402</v>
      </c>
      <c r="B404" s="168">
        <v>0</v>
      </c>
      <c r="C404" s="15">
        <v>24.15</v>
      </c>
      <c r="D404" s="15">
        <v>0</v>
      </c>
      <c r="E404" s="168">
        <v>0</v>
      </c>
      <c r="F404" s="15">
        <f t="shared" si="9"/>
        <v>24.15</v>
      </c>
    </row>
    <row r="405" spans="1:6" ht="15.95" customHeight="1" x14ac:dyDescent="0.2">
      <c r="A405" s="33" t="s">
        <v>403</v>
      </c>
      <c r="B405" s="168">
        <v>0</v>
      </c>
      <c r="C405" s="15">
        <v>0</v>
      </c>
      <c r="D405" s="15">
        <v>80</v>
      </c>
      <c r="E405" s="38">
        <v>0</v>
      </c>
      <c r="F405" s="15">
        <f t="shared" si="9"/>
        <v>80</v>
      </c>
    </row>
    <row r="406" spans="1:6" ht="15.95" customHeight="1" x14ac:dyDescent="0.2">
      <c r="A406" s="33" t="s">
        <v>402</v>
      </c>
      <c r="B406" s="168">
        <v>0</v>
      </c>
      <c r="C406" s="15">
        <v>0</v>
      </c>
      <c r="D406" s="15">
        <v>22.9</v>
      </c>
      <c r="E406" s="38">
        <v>0</v>
      </c>
      <c r="F406" s="15">
        <f t="shared" si="9"/>
        <v>22.9</v>
      </c>
    </row>
    <row r="407" spans="1:6" ht="15.95" customHeight="1" thickBot="1" x14ac:dyDescent="0.25">
      <c r="A407" s="114" t="s">
        <v>406</v>
      </c>
      <c r="B407" s="164">
        <v>500</v>
      </c>
      <c r="C407" s="72">
        <v>500</v>
      </c>
      <c r="D407" s="167">
        <v>0</v>
      </c>
      <c r="E407" s="73">
        <v>0</v>
      </c>
      <c r="F407" s="72">
        <f>C407+D407+E407</f>
        <v>500</v>
      </c>
    </row>
    <row r="408" spans="1:6" ht="15.95" customHeight="1" x14ac:dyDescent="0.2">
      <c r="A408" s="39" t="s">
        <v>404</v>
      </c>
      <c r="B408" s="181">
        <v>190</v>
      </c>
      <c r="C408" s="181">
        <v>190</v>
      </c>
      <c r="D408" s="181">
        <v>0</v>
      </c>
      <c r="E408" s="182">
        <v>0</v>
      </c>
      <c r="F408" s="181">
        <f>C408+D408+E408</f>
        <v>190</v>
      </c>
    </row>
    <row r="409" spans="1:6" ht="15.95" customHeight="1" x14ac:dyDescent="0.2">
      <c r="A409" s="36" t="s">
        <v>405</v>
      </c>
      <c r="B409" s="178"/>
      <c r="C409" s="178"/>
      <c r="D409" s="178"/>
      <c r="E409" s="183"/>
      <c r="F409" s="184"/>
    </row>
    <row r="410" spans="1:6" ht="15.95" customHeight="1" x14ac:dyDescent="0.2">
      <c r="A410" s="33" t="s">
        <v>407</v>
      </c>
      <c r="B410" s="101">
        <v>300</v>
      </c>
      <c r="C410" s="15">
        <v>300</v>
      </c>
      <c r="D410" s="108">
        <v>0</v>
      </c>
      <c r="E410" s="37">
        <v>0</v>
      </c>
      <c r="F410" s="15">
        <f t="shared" ref="F410:F451" si="10">C410+D410+E410</f>
        <v>300</v>
      </c>
    </row>
    <row r="411" spans="1:6" ht="15.95" customHeight="1" x14ac:dyDescent="0.2">
      <c r="A411" s="96" t="s">
        <v>408</v>
      </c>
      <c r="B411" s="106">
        <v>60</v>
      </c>
      <c r="C411" s="10">
        <v>60</v>
      </c>
      <c r="D411" s="106">
        <v>0</v>
      </c>
      <c r="E411" s="10">
        <v>0</v>
      </c>
      <c r="F411" s="76">
        <f t="shared" si="10"/>
        <v>60</v>
      </c>
    </row>
    <row r="412" spans="1:6" ht="15.95" customHeight="1" x14ac:dyDescent="0.2">
      <c r="A412" s="97" t="s">
        <v>409</v>
      </c>
      <c r="B412" s="101">
        <v>100</v>
      </c>
      <c r="C412" s="15">
        <v>100</v>
      </c>
      <c r="D412" s="15">
        <v>0</v>
      </c>
      <c r="E412" s="15">
        <v>0</v>
      </c>
      <c r="F412" s="78">
        <f t="shared" si="10"/>
        <v>100</v>
      </c>
    </row>
    <row r="413" spans="1:6" ht="15.95" customHeight="1" x14ac:dyDescent="0.2">
      <c r="A413" s="97" t="s">
        <v>410</v>
      </c>
      <c r="B413" s="101">
        <v>120</v>
      </c>
      <c r="C413" s="15">
        <v>120</v>
      </c>
      <c r="D413" s="15">
        <v>0</v>
      </c>
      <c r="E413" s="15">
        <v>0</v>
      </c>
      <c r="F413" s="78">
        <f t="shared" si="10"/>
        <v>120</v>
      </c>
    </row>
    <row r="414" spans="1:6" ht="15.95" customHeight="1" x14ac:dyDescent="0.2">
      <c r="A414" s="96" t="s">
        <v>411</v>
      </c>
      <c r="B414" s="101">
        <v>15</v>
      </c>
      <c r="C414" s="15">
        <v>15</v>
      </c>
      <c r="D414" s="15">
        <v>0</v>
      </c>
      <c r="E414" s="15">
        <v>0</v>
      </c>
      <c r="F414" s="78">
        <f t="shared" si="10"/>
        <v>15</v>
      </c>
    </row>
    <row r="415" spans="1:6" ht="15.95" customHeight="1" x14ac:dyDescent="0.2">
      <c r="A415" s="96" t="s">
        <v>412</v>
      </c>
      <c r="B415" s="101">
        <v>0</v>
      </c>
      <c r="C415" s="15">
        <v>57</v>
      </c>
      <c r="D415" s="15">
        <v>0</v>
      </c>
      <c r="E415" s="15">
        <v>0</v>
      </c>
      <c r="F415" s="78">
        <f t="shared" si="10"/>
        <v>57</v>
      </c>
    </row>
    <row r="416" spans="1:6" ht="15.95" customHeight="1" x14ac:dyDescent="0.2">
      <c r="A416" s="96" t="s">
        <v>413</v>
      </c>
      <c r="B416" s="101">
        <v>0</v>
      </c>
      <c r="C416" s="15">
        <v>5</v>
      </c>
      <c r="D416" s="15">
        <v>0</v>
      </c>
      <c r="E416" s="15">
        <v>0</v>
      </c>
      <c r="F416" s="78">
        <f t="shared" si="10"/>
        <v>5</v>
      </c>
    </row>
    <row r="417" spans="1:7" ht="15.95" customHeight="1" x14ac:dyDescent="0.2">
      <c r="A417" s="97" t="s">
        <v>414</v>
      </c>
      <c r="B417" s="101">
        <v>0</v>
      </c>
      <c r="C417" s="15">
        <v>500</v>
      </c>
      <c r="D417" s="15">
        <v>0</v>
      </c>
      <c r="E417" s="15">
        <v>0</v>
      </c>
      <c r="F417" s="78">
        <f t="shared" si="10"/>
        <v>500</v>
      </c>
    </row>
    <row r="418" spans="1:7" ht="15.95" customHeight="1" x14ac:dyDescent="0.2">
      <c r="A418" s="96" t="s">
        <v>415</v>
      </c>
      <c r="B418" s="106">
        <v>400</v>
      </c>
      <c r="C418" s="10">
        <v>400</v>
      </c>
      <c r="D418" s="10">
        <v>0</v>
      </c>
      <c r="E418" s="10">
        <v>0</v>
      </c>
      <c r="F418" s="76">
        <f t="shared" si="10"/>
        <v>400</v>
      </c>
    </row>
    <row r="419" spans="1:7" ht="15.95" customHeight="1" x14ac:dyDescent="0.2">
      <c r="A419" s="97" t="s">
        <v>416</v>
      </c>
      <c r="B419" s="101">
        <v>500</v>
      </c>
      <c r="C419" s="15">
        <v>783.41</v>
      </c>
      <c r="D419" s="15">
        <v>0</v>
      </c>
      <c r="E419" s="15">
        <v>-700</v>
      </c>
      <c r="F419" s="78">
        <f t="shared" si="10"/>
        <v>83.409999999999968</v>
      </c>
    </row>
    <row r="420" spans="1:7" ht="15.95" customHeight="1" x14ac:dyDescent="0.2">
      <c r="A420" s="98" t="s">
        <v>417</v>
      </c>
      <c r="B420" s="177">
        <v>0</v>
      </c>
      <c r="C420" s="177">
        <v>50</v>
      </c>
      <c r="D420" s="177">
        <v>0</v>
      </c>
      <c r="E420" s="177">
        <v>0</v>
      </c>
      <c r="F420" s="179">
        <f>C420+D420+E420</f>
        <v>50</v>
      </c>
    </row>
    <row r="421" spans="1:7" ht="15.95" customHeight="1" x14ac:dyDescent="0.2">
      <c r="A421" s="96" t="s">
        <v>418</v>
      </c>
      <c r="B421" s="178"/>
      <c r="C421" s="178"/>
      <c r="D421" s="178"/>
      <c r="E421" s="178"/>
      <c r="F421" s="180"/>
    </row>
    <row r="422" spans="1:7" ht="15.95" customHeight="1" x14ac:dyDescent="0.2">
      <c r="A422" s="98" t="s">
        <v>419</v>
      </c>
      <c r="B422" s="177">
        <v>0</v>
      </c>
      <c r="C422" s="177">
        <v>15</v>
      </c>
      <c r="D422" s="177">
        <v>0</v>
      </c>
      <c r="E422" s="177">
        <v>0</v>
      </c>
      <c r="F422" s="179">
        <f>C422+D422+E422</f>
        <v>15</v>
      </c>
    </row>
    <row r="423" spans="1:7" ht="15.95" customHeight="1" x14ac:dyDescent="0.2">
      <c r="A423" s="96" t="s">
        <v>420</v>
      </c>
      <c r="B423" s="178"/>
      <c r="C423" s="178"/>
      <c r="D423" s="178"/>
      <c r="E423" s="178"/>
      <c r="F423" s="180"/>
    </row>
    <row r="424" spans="1:7" ht="15.95" customHeight="1" x14ac:dyDescent="0.2">
      <c r="A424" s="96" t="s">
        <v>421</v>
      </c>
      <c r="B424" s="106">
        <v>7311.32</v>
      </c>
      <c r="C424" s="10">
        <v>6794.62</v>
      </c>
      <c r="D424" s="10">
        <v>0</v>
      </c>
      <c r="E424" s="10">
        <v>-2410</v>
      </c>
      <c r="F424" s="78">
        <f t="shared" si="10"/>
        <v>4384.62</v>
      </c>
      <c r="G424" s="130"/>
    </row>
    <row r="425" spans="1:7" ht="15.95" customHeight="1" x14ac:dyDescent="0.2">
      <c r="A425" s="97" t="s">
        <v>422</v>
      </c>
      <c r="B425" s="101">
        <v>0</v>
      </c>
      <c r="C425" s="15">
        <v>0</v>
      </c>
      <c r="D425" s="15">
        <v>0</v>
      </c>
      <c r="E425" s="15">
        <v>0</v>
      </c>
      <c r="F425" s="78">
        <f t="shared" si="10"/>
        <v>0</v>
      </c>
    </row>
    <row r="426" spans="1:7" ht="15.95" customHeight="1" x14ac:dyDescent="0.2">
      <c r="A426" s="96" t="s">
        <v>423</v>
      </c>
      <c r="B426" s="106">
        <v>0</v>
      </c>
      <c r="C426" s="10">
        <v>400</v>
      </c>
      <c r="D426" s="10">
        <v>0</v>
      </c>
      <c r="E426" s="10">
        <v>0</v>
      </c>
      <c r="F426" s="78">
        <f t="shared" si="10"/>
        <v>400</v>
      </c>
    </row>
    <row r="427" spans="1:7" ht="15.95" customHeight="1" x14ac:dyDescent="0.2">
      <c r="A427" s="131" t="s">
        <v>424</v>
      </c>
      <c r="B427" s="173">
        <v>0</v>
      </c>
      <c r="C427" s="173">
        <v>120</v>
      </c>
      <c r="D427" s="173">
        <v>0</v>
      </c>
      <c r="E427" s="173">
        <v>0</v>
      </c>
      <c r="F427" s="175">
        <f>C427+D427+E427</f>
        <v>120</v>
      </c>
    </row>
    <row r="428" spans="1:7" ht="15.95" customHeight="1" x14ac:dyDescent="0.2">
      <c r="A428" s="132" t="s">
        <v>425</v>
      </c>
      <c r="B428" s="169"/>
      <c r="C428" s="169"/>
      <c r="D428" s="169"/>
      <c r="E428" s="169"/>
      <c r="F428" s="171"/>
    </row>
    <row r="429" spans="1:7" ht="15.95" customHeight="1" x14ac:dyDescent="0.2">
      <c r="A429" s="133" t="s">
        <v>426</v>
      </c>
      <c r="B429" s="174"/>
      <c r="C429" s="174"/>
      <c r="D429" s="174"/>
      <c r="E429" s="174"/>
      <c r="F429" s="176"/>
    </row>
    <row r="430" spans="1:7" ht="15.95" customHeight="1" x14ac:dyDescent="0.2">
      <c r="A430" s="131" t="s">
        <v>427</v>
      </c>
      <c r="B430" s="173">
        <v>0</v>
      </c>
      <c r="C430" s="173">
        <v>80</v>
      </c>
      <c r="D430" s="173">
        <v>0</v>
      </c>
      <c r="E430" s="173">
        <v>0</v>
      </c>
      <c r="F430" s="175">
        <f>C430+D430+E430</f>
        <v>80</v>
      </c>
    </row>
    <row r="431" spans="1:7" ht="15.95" customHeight="1" x14ac:dyDescent="0.2">
      <c r="A431" s="132" t="s">
        <v>428</v>
      </c>
      <c r="B431" s="169"/>
      <c r="C431" s="169"/>
      <c r="D431" s="169"/>
      <c r="E431" s="169"/>
      <c r="F431" s="171"/>
    </row>
    <row r="432" spans="1:7" ht="15.95" customHeight="1" x14ac:dyDescent="0.2">
      <c r="A432" s="133" t="s">
        <v>429</v>
      </c>
      <c r="B432" s="174"/>
      <c r="C432" s="174"/>
      <c r="D432" s="174"/>
      <c r="E432" s="174"/>
      <c r="F432" s="176"/>
    </row>
    <row r="433" spans="1:6" ht="15.95" customHeight="1" x14ac:dyDescent="0.2">
      <c r="A433" s="132" t="s">
        <v>430</v>
      </c>
      <c r="B433" s="169">
        <v>0</v>
      </c>
      <c r="C433" s="169">
        <v>105</v>
      </c>
      <c r="D433" s="169">
        <v>0</v>
      </c>
      <c r="E433" s="169">
        <v>0</v>
      </c>
      <c r="F433" s="171">
        <f>C433+D433+E433</f>
        <v>105</v>
      </c>
    </row>
    <row r="434" spans="1:6" ht="15.95" customHeight="1" x14ac:dyDescent="0.2">
      <c r="A434" s="132" t="s">
        <v>431</v>
      </c>
      <c r="B434" s="169"/>
      <c r="C434" s="169"/>
      <c r="D434" s="169"/>
      <c r="E434" s="169"/>
      <c r="F434" s="171"/>
    </row>
    <row r="435" spans="1:6" ht="15.95" customHeight="1" x14ac:dyDescent="0.2">
      <c r="A435" s="133" t="s">
        <v>432</v>
      </c>
      <c r="B435" s="174"/>
      <c r="C435" s="174"/>
      <c r="D435" s="174"/>
      <c r="E435" s="174"/>
      <c r="F435" s="176"/>
    </row>
    <row r="436" spans="1:6" ht="15.95" customHeight="1" x14ac:dyDescent="0.2">
      <c r="A436" s="132" t="s">
        <v>433</v>
      </c>
      <c r="B436" s="169">
        <v>0</v>
      </c>
      <c r="C436" s="169">
        <v>95</v>
      </c>
      <c r="D436" s="169">
        <v>0</v>
      </c>
      <c r="E436" s="169">
        <v>0</v>
      </c>
      <c r="F436" s="171">
        <f>C436+D436+E436</f>
        <v>95</v>
      </c>
    </row>
    <row r="437" spans="1:6" ht="15.95" customHeight="1" x14ac:dyDescent="0.2">
      <c r="A437" s="132" t="s">
        <v>434</v>
      </c>
      <c r="B437" s="169"/>
      <c r="C437" s="169"/>
      <c r="D437" s="169"/>
      <c r="E437" s="169"/>
      <c r="F437" s="171"/>
    </row>
    <row r="438" spans="1:6" ht="15.95" customHeight="1" thickBot="1" x14ac:dyDescent="0.25">
      <c r="A438" s="134" t="s">
        <v>435</v>
      </c>
      <c r="B438" s="170"/>
      <c r="C438" s="170"/>
      <c r="D438" s="170"/>
      <c r="E438" s="170"/>
      <c r="F438" s="172"/>
    </row>
    <row r="439" spans="1:6" ht="15.95" customHeight="1" thickBot="1" x14ac:dyDescent="0.25">
      <c r="A439" s="54" t="s">
        <v>436</v>
      </c>
      <c r="B439" s="55">
        <f>SUM(B440:B443)</f>
        <v>33163</v>
      </c>
      <c r="C439" s="55">
        <f>SUM(C440:C443)</f>
        <v>34497.14</v>
      </c>
      <c r="D439" s="55">
        <f>SUM(D440:D443)</f>
        <v>149.97</v>
      </c>
      <c r="E439" s="55">
        <f>SUM(E440:E443)</f>
        <v>-1700</v>
      </c>
      <c r="F439" s="82">
        <f t="shared" si="10"/>
        <v>32947.11</v>
      </c>
    </row>
    <row r="440" spans="1:6" ht="15.95" customHeight="1" x14ac:dyDescent="0.2">
      <c r="A440" s="95" t="s">
        <v>437</v>
      </c>
      <c r="B440" s="11">
        <v>400</v>
      </c>
      <c r="C440" s="11">
        <v>720.35</v>
      </c>
      <c r="D440" s="11">
        <v>0</v>
      </c>
      <c r="E440" s="11">
        <v>-6</v>
      </c>
      <c r="F440" s="11">
        <f t="shared" si="10"/>
        <v>714.35</v>
      </c>
    </row>
    <row r="441" spans="1:6" ht="15.95" customHeight="1" x14ac:dyDescent="0.2">
      <c r="A441" s="97" t="s">
        <v>438</v>
      </c>
      <c r="B441" s="15">
        <v>0</v>
      </c>
      <c r="C441" s="15">
        <v>571.79</v>
      </c>
      <c r="D441" s="15">
        <f>93.14+48.83</f>
        <v>141.97</v>
      </c>
      <c r="E441" s="37">
        <v>0</v>
      </c>
      <c r="F441" s="10">
        <f t="shared" si="10"/>
        <v>713.76</v>
      </c>
    </row>
    <row r="442" spans="1:6" ht="15.95" customHeight="1" x14ac:dyDescent="0.2">
      <c r="A442" s="97" t="s">
        <v>439</v>
      </c>
      <c r="B442" s="15">
        <v>0</v>
      </c>
      <c r="C442" s="15">
        <v>0</v>
      </c>
      <c r="D442" s="79">
        <v>0</v>
      </c>
      <c r="E442" s="37">
        <v>6</v>
      </c>
      <c r="F442" s="15">
        <f t="shared" si="10"/>
        <v>6</v>
      </c>
    </row>
    <row r="443" spans="1:6" ht="15.95" customHeight="1" thickBot="1" x14ac:dyDescent="0.25">
      <c r="A443" s="114" t="s">
        <v>440</v>
      </c>
      <c r="B443" s="90">
        <v>32763</v>
      </c>
      <c r="C443" s="72">
        <v>33205</v>
      </c>
      <c r="D443" s="91">
        <v>8</v>
      </c>
      <c r="E443" s="129">
        <v>-1700</v>
      </c>
      <c r="F443" s="72">
        <f t="shared" si="10"/>
        <v>31513</v>
      </c>
    </row>
    <row r="444" spans="1:6" ht="15.95" customHeight="1" thickBot="1" x14ac:dyDescent="0.25">
      <c r="A444" s="75" t="s">
        <v>441</v>
      </c>
      <c r="B444" s="55">
        <f>SUM(B445:B446)</f>
        <v>14083</v>
      </c>
      <c r="C444" s="55">
        <f>SUM(C445:C446)</f>
        <v>16420.3</v>
      </c>
      <c r="D444" s="55">
        <f>SUM(D445:D446)</f>
        <v>0</v>
      </c>
      <c r="E444" s="55">
        <f>SUM(E445:E446)</f>
        <v>-4680</v>
      </c>
      <c r="F444" s="55">
        <f t="shared" si="10"/>
        <v>11740.3</v>
      </c>
    </row>
    <row r="445" spans="1:6" ht="15.95" customHeight="1" x14ac:dyDescent="0.2">
      <c r="A445" s="9" t="s">
        <v>442</v>
      </c>
      <c r="B445" s="11">
        <v>0</v>
      </c>
      <c r="C445" s="11">
        <v>101.3</v>
      </c>
      <c r="D445" s="115">
        <v>0</v>
      </c>
      <c r="E445" s="115">
        <v>0</v>
      </c>
      <c r="F445" s="11">
        <f t="shared" si="10"/>
        <v>101.3</v>
      </c>
    </row>
    <row r="446" spans="1:6" ht="15.95" customHeight="1" thickBot="1" x14ac:dyDescent="0.25">
      <c r="A446" s="62" t="s">
        <v>443</v>
      </c>
      <c r="B446" s="40">
        <f>11214+2869</f>
        <v>14083</v>
      </c>
      <c r="C446" s="40">
        <v>16319</v>
      </c>
      <c r="D446" s="19">
        <v>0</v>
      </c>
      <c r="E446" s="19">
        <v>-4680</v>
      </c>
      <c r="F446" s="40">
        <f t="shared" si="10"/>
        <v>11639</v>
      </c>
    </row>
    <row r="447" spans="1:6" ht="15.95" customHeight="1" thickBot="1" x14ac:dyDescent="0.25">
      <c r="A447" s="75" t="s">
        <v>444</v>
      </c>
      <c r="B447" s="55">
        <f>SUM(B448:B451)</f>
        <v>2087</v>
      </c>
      <c r="C447" s="55">
        <f>SUM(C448:C451)</f>
        <v>2753.8</v>
      </c>
      <c r="D447" s="55">
        <f>SUM(D448:D451)</f>
        <v>23.8</v>
      </c>
      <c r="E447" s="55">
        <f>SUM(E448:E451)</f>
        <v>-182</v>
      </c>
      <c r="F447" s="55">
        <f t="shared" si="10"/>
        <v>2595.6000000000004</v>
      </c>
    </row>
    <row r="448" spans="1:6" ht="15.95" customHeight="1" x14ac:dyDescent="0.2">
      <c r="A448" s="9" t="s">
        <v>445</v>
      </c>
      <c r="B448" s="10">
        <v>400</v>
      </c>
      <c r="C448" s="10">
        <v>400</v>
      </c>
      <c r="D448" s="12">
        <v>0</v>
      </c>
      <c r="E448" s="12">
        <v>0</v>
      </c>
      <c r="F448" s="10">
        <f t="shared" si="10"/>
        <v>400</v>
      </c>
    </row>
    <row r="449" spans="1:7" ht="15.95" customHeight="1" x14ac:dyDescent="0.2">
      <c r="A449" s="67" t="s">
        <v>446</v>
      </c>
      <c r="B449" s="10">
        <v>0</v>
      </c>
      <c r="C449" s="10">
        <v>577</v>
      </c>
      <c r="D449" s="12">
        <v>0</v>
      </c>
      <c r="E449" s="12">
        <v>0</v>
      </c>
      <c r="F449" s="10">
        <f t="shared" si="10"/>
        <v>577</v>
      </c>
    </row>
    <row r="450" spans="1:7" ht="15.95" customHeight="1" x14ac:dyDescent="0.2">
      <c r="A450" s="67" t="s">
        <v>447</v>
      </c>
      <c r="B450" s="15">
        <v>1687</v>
      </c>
      <c r="C450" s="15">
        <v>1606.8</v>
      </c>
      <c r="D450" s="37">
        <v>0</v>
      </c>
      <c r="E450" s="37">
        <v>-182</v>
      </c>
      <c r="F450" s="10">
        <f t="shared" si="10"/>
        <v>1424.8</v>
      </c>
    </row>
    <row r="451" spans="1:7" ht="15.95" customHeight="1" thickBot="1" x14ac:dyDescent="0.25">
      <c r="A451" s="83" t="s">
        <v>448</v>
      </c>
      <c r="B451" s="18">
        <v>0</v>
      </c>
      <c r="C451" s="18">
        <v>170</v>
      </c>
      <c r="D451" s="20">
        <v>23.8</v>
      </c>
      <c r="E451" s="135">
        <v>0</v>
      </c>
      <c r="F451" s="72">
        <f t="shared" si="10"/>
        <v>193.8</v>
      </c>
    </row>
    <row r="452" spans="1:7" ht="16.5" customHeight="1" thickBot="1" x14ac:dyDescent="0.25">
      <c r="A452" s="136" t="s">
        <v>449</v>
      </c>
      <c r="B452" s="49">
        <f>B25+B53+B59+B70+B71+B74+B244+B252+B265+B268+B396+B400+B439+B444+B447</f>
        <v>1179097.7100000002</v>
      </c>
      <c r="C452" s="49">
        <f>C25+C53+C59+C70+C71+C74+C244+C252+C265+C268+C396+C400+C439+C444+C447</f>
        <v>1329584.81</v>
      </c>
      <c r="D452" s="49">
        <f>D25+D53+D59+D70+D71+D74+D244+D252+D265+D268+D396+D400+D439+D444+D447</f>
        <v>16653.010000000002</v>
      </c>
      <c r="E452" s="49">
        <f>E25+E53+E59+E70+E71+E74+E244+E252+E265+E268+E396+E400+E439+E444+E447</f>
        <v>-74674.42</v>
      </c>
      <c r="F452" s="49">
        <f>F25+F53+F59+F70+F71+F74+F244+F252+F265+F268+F396+F400+F439+F444+F447</f>
        <v>1271563.4000000004</v>
      </c>
      <c r="G452" s="45"/>
    </row>
    <row r="453" spans="1:7" ht="13.5" customHeight="1" thickBot="1" x14ac:dyDescent="0.25">
      <c r="A453" s="137" t="s">
        <v>450</v>
      </c>
      <c r="B453" s="138"/>
      <c r="C453" s="139"/>
      <c r="D453" s="24"/>
      <c r="E453" s="140"/>
      <c r="F453" s="141"/>
    </row>
    <row r="454" spans="1:7" ht="15.95" customHeight="1" thickBot="1" x14ac:dyDescent="0.25">
      <c r="A454" s="142" t="s">
        <v>451</v>
      </c>
      <c r="B454" s="143">
        <v>823779.1</v>
      </c>
      <c r="C454" s="143">
        <v>915935.59</v>
      </c>
      <c r="D454" s="144">
        <f>-206.49+887.62+878.51-2319.53+22.9</f>
        <v>-736.99000000000035</v>
      </c>
      <c r="E454" s="145">
        <v>-22728.720000000001</v>
      </c>
      <c r="F454" s="143">
        <f>C454+D454+E454</f>
        <v>892469.88</v>
      </c>
    </row>
    <row r="455" spans="1:7" ht="15.95" customHeight="1" thickBot="1" x14ac:dyDescent="0.25">
      <c r="A455" s="142" t="s">
        <v>452</v>
      </c>
      <c r="B455" s="143">
        <v>355318.61</v>
      </c>
      <c r="C455" s="143">
        <v>413649.22</v>
      </c>
      <c r="D455" s="144">
        <f>-431+69+17752</f>
        <v>17390</v>
      </c>
      <c r="E455" s="145">
        <v>-51945.7</v>
      </c>
      <c r="F455" s="143">
        <f>C455+D455+E455</f>
        <v>379093.51999999996</v>
      </c>
      <c r="G455" s="45"/>
    </row>
    <row r="456" spans="1:7" ht="12.75" customHeight="1" thickBot="1" x14ac:dyDescent="0.25">
      <c r="A456" s="146"/>
      <c r="B456" s="147"/>
      <c r="C456" s="147"/>
      <c r="D456" s="147"/>
      <c r="E456" s="147"/>
      <c r="F456" s="147"/>
    </row>
    <row r="457" spans="1:7" s="153" customFormat="1" ht="15.95" customHeight="1" thickBot="1" x14ac:dyDescent="0.25">
      <c r="A457" s="148" t="s">
        <v>453</v>
      </c>
      <c r="B457" s="29"/>
      <c r="C457" s="29"/>
      <c r="D457" s="149"/>
      <c r="E457" s="150"/>
      <c r="F457" s="151"/>
      <c r="G457" s="152"/>
    </row>
    <row r="458" spans="1:7" ht="15.95" customHeight="1" x14ac:dyDescent="0.2">
      <c r="A458" s="154" t="s">
        <v>454</v>
      </c>
      <c r="B458" s="11">
        <v>4523</v>
      </c>
      <c r="C458" s="11">
        <v>4523</v>
      </c>
      <c r="D458" s="87">
        <v>0</v>
      </c>
      <c r="E458" s="115">
        <v>624</v>
      </c>
      <c r="F458" s="11">
        <f>C458+D458+E458</f>
        <v>5147</v>
      </c>
    </row>
    <row r="459" spans="1:7" ht="15" customHeight="1" x14ac:dyDescent="0.2">
      <c r="A459" s="155" t="s">
        <v>455</v>
      </c>
      <c r="B459" s="15">
        <v>244</v>
      </c>
      <c r="C459" s="15">
        <v>244</v>
      </c>
      <c r="D459" s="79">
        <v>0</v>
      </c>
      <c r="E459" s="37">
        <v>0</v>
      </c>
      <c r="F459" s="15">
        <f>C459+D459+E459</f>
        <v>244</v>
      </c>
    </row>
    <row r="460" spans="1:7" ht="15.95" customHeight="1" x14ac:dyDescent="0.2">
      <c r="A460" s="156" t="s">
        <v>456</v>
      </c>
      <c r="B460" s="10">
        <v>0</v>
      </c>
      <c r="C460" s="10">
        <v>0</v>
      </c>
      <c r="D460" s="77">
        <v>0</v>
      </c>
      <c r="E460" s="116">
        <v>9</v>
      </c>
      <c r="F460" s="10">
        <f t="shared" ref="F460:F465" si="11">C460+D460+E460</f>
        <v>9</v>
      </c>
    </row>
    <row r="461" spans="1:7" ht="15.95" customHeight="1" x14ac:dyDescent="0.2">
      <c r="A461" s="155" t="s">
        <v>457</v>
      </c>
      <c r="B461" s="15">
        <v>0</v>
      </c>
      <c r="C461" s="15">
        <v>0</v>
      </c>
      <c r="D461" s="79">
        <v>0</v>
      </c>
      <c r="E461" s="38">
        <v>0</v>
      </c>
      <c r="F461" s="15">
        <f t="shared" si="11"/>
        <v>0</v>
      </c>
      <c r="G461" s="45"/>
    </row>
    <row r="462" spans="1:7" ht="15.95" customHeight="1" x14ac:dyDescent="0.2">
      <c r="A462" s="156" t="s">
        <v>458</v>
      </c>
      <c r="B462" s="10">
        <v>200</v>
      </c>
      <c r="C462" s="10">
        <v>4200</v>
      </c>
      <c r="D462" s="77">
        <v>0</v>
      </c>
      <c r="E462" s="116">
        <v>67183.5</v>
      </c>
      <c r="F462" s="10">
        <f t="shared" si="11"/>
        <v>71383.5</v>
      </c>
    </row>
    <row r="463" spans="1:7" ht="15.95" customHeight="1" x14ac:dyDescent="0.2">
      <c r="A463" s="155" t="s">
        <v>459</v>
      </c>
      <c r="B463" s="15">
        <v>0</v>
      </c>
      <c r="C463" s="15">
        <v>0</v>
      </c>
      <c r="D463" s="79">
        <v>0</v>
      </c>
      <c r="E463" s="38">
        <v>89718.09</v>
      </c>
      <c r="F463" s="15">
        <f t="shared" si="11"/>
        <v>89718.09</v>
      </c>
    </row>
    <row r="464" spans="1:7" ht="15.95" customHeight="1" x14ac:dyDescent="0.2">
      <c r="A464" s="155" t="s">
        <v>460</v>
      </c>
      <c r="B464" s="15">
        <v>39640</v>
      </c>
      <c r="C464" s="15">
        <v>39640</v>
      </c>
      <c r="D464" s="79">
        <v>0</v>
      </c>
      <c r="E464" s="38">
        <v>0</v>
      </c>
      <c r="F464" s="15">
        <f t="shared" si="11"/>
        <v>39640</v>
      </c>
    </row>
    <row r="465" spans="1:7" ht="15.95" customHeight="1" thickBot="1" x14ac:dyDescent="0.25">
      <c r="A465" s="157" t="s">
        <v>461</v>
      </c>
      <c r="B465" s="72">
        <f>40000+1029</f>
        <v>41029</v>
      </c>
      <c r="C465" s="72">
        <v>41029</v>
      </c>
      <c r="D465" s="81">
        <v>8986</v>
      </c>
      <c r="E465" s="120">
        <v>0</v>
      </c>
      <c r="F465" s="10">
        <f t="shared" si="11"/>
        <v>50015</v>
      </c>
    </row>
    <row r="466" spans="1:7" s="158" customFormat="1" ht="15.95" customHeight="1" thickBot="1" x14ac:dyDescent="0.25">
      <c r="A466" s="28" t="s">
        <v>462</v>
      </c>
      <c r="B466" s="42">
        <f>SUM(B458:B465)</f>
        <v>85636</v>
      </c>
      <c r="C466" s="42">
        <f>SUM(C458:C465)</f>
        <v>89636</v>
      </c>
      <c r="D466" s="42">
        <f>SUM(D458:D465)</f>
        <v>8986</v>
      </c>
      <c r="E466" s="42">
        <f>SUM(E458:E465)</f>
        <v>157534.59</v>
      </c>
      <c r="F466" s="42">
        <f>C466+D466+E466</f>
        <v>256156.59</v>
      </c>
    </row>
    <row r="467" spans="1:7" s="158" customFormat="1" ht="24" customHeight="1" thickBot="1" x14ac:dyDescent="0.25">
      <c r="A467" s="43" t="s">
        <v>463</v>
      </c>
      <c r="B467" s="44">
        <f>B452+B466</f>
        <v>1264733.7100000002</v>
      </c>
      <c r="C467" s="44">
        <f>C452+C466</f>
        <v>1419220.81</v>
      </c>
      <c r="D467" s="44">
        <f>D452+D466</f>
        <v>25639.010000000002</v>
      </c>
      <c r="E467" s="44">
        <f>E452+E466</f>
        <v>82860.17</v>
      </c>
      <c r="F467" s="159">
        <f>C467+D467+E467</f>
        <v>1527719.99</v>
      </c>
      <c r="G467" s="160"/>
    </row>
    <row r="468" spans="1:7" s="158" customFormat="1" ht="15" x14ac:dyDescent="0.2">
      <c r="A468" s="161"/>
      <c r="E468" s="162"/>
    </row>
    <row r="469" spans="1:7" s="158" customFormat="1" ht="15" x14ac:dyDescent="0.2">
      <c r="A469" s="161"/>
      <c r="E469" s="162"/>
    </row>
    <row r="470" spans="1:7" x14ac:dyDescent="0.2">
      <c r="C470" s="45"/>
      <c r="D470" s="45"/>
    </row>
    <row r="471" spans="1:7" x14ac:dyDescent="0.2">
      <c r="C471" s="45"/>
      <c r="D471" s="45"/>
    </row>
    <row r="472" spans="1:7" x14ac:dyDescent="0.2">
      <c r="C472" s="45"/>
      <c r="D472" s="45"/>
    </row>
    <row r="473" spans="1:7" x14ac:dyDescent="0.2">
      <c r="E473" s="45"/>
    </row>
  </sheetData>
  <mergeCells count="285">
    <mergeCell ref="B1:B3"/>
    <mergeCell ref="C1:C3"/>
    <mergeCell ref="D1:D3"/>
    <mergeCell ref="E1:E3"/>
    <mergeCell ref="F1:F3"/>
    <mergeCell ref="B26:B27"/>
    <mergeCell ref="C26:C27"/>
    <mergeCell ref="D26:D27"/>
    <mergeCell ref="E26:E27"/>
    <mergeCell ref="F26:F27"/>
    <mergeCell ref="B30:B31"/>
    <mergeCell ref="C30:C31"/>
    <mergeCell ref="D30:D31"/>
    <mergeCell ref="E30:E31"/>
    <mergeCell ref="F30:F31"/>
    <mergeCell ref="B33:B34"/>
    <mergeCell ref="C33:C34"/>
    <mergeCell ref="D33:D34"/>
    <mergeCell ref="E33:E34"/>
    <mergeCell ref="F33:F34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F40:F41"/>
    <mergeCell ref="B46:B47"/>
    <mergeCell ref="C46:C47"/>
    <mergeCell ref="D46:D47"/>
    <mergeCell ref="E46:E47"/>
    <mergeCell ref="F46:F47"/>
    <mergeCell ref="B67:B68"/>
    <mergeCell ref="C67:C68"/>
    <mergeCell ref="D67:D68"/>
    <mergeCell ref="E67:E68"/>
    <mergeCell ref="F67:F68"/>
    <mergeCell ref="B81:B82"/>
    <mergeCell ref="C81:C82"/>
    <mergeCell ref="D81:D82"/>
    <mergeCell ref="E81:E82"/>
    <mergeCell ref="F81:F82"/>
    <mergeCell ref="B93:B94"/>
    <mergeCell ref="C93:C94"/>
    <mergeCell ref="D93:D94"/>
    <mergeCell ref="E93:E94"/>
    <mergeCell ref="F93:F94"/>
    <mergeCell ref="B100:B101"/>
    <mergeCell ref="C100:C101"/>
    <mergeCell ref="D100:D101"/>
    <mergeCell ref="E100:E101"/>
    <mergeCell ref="F100:F101"/>
    <mergeCell ref="B117:B118"/>
    <mergeCell ref="C117:C118"/>
    <mergeCell ref="D117:D118"/>
    <mergeCell ref="E117:E118"/>
    <mergeCell ref="F117:F118"/>
    <mergeCell ref="B119:B120"/>
    <mergeCell ref="C119:C120"/>
    <mergeCell ref="D119:D120"/>
    <mergeCell ref="E119:E120"/>
    <mergeCell ref="F119:F120"/>
    <mergeCell ref="B121:B122"/>
    <mergeCell ref="C121:C122"/>
    <mergeCell ref="D121:D122"/>
    <mergeCell ref="E121:E122"/>
    <mergeCell ref="F121:F122"/>
    <mergeCell ref="B123:B124"/>
    <mergeCell ref="C123:C124"/>
    <mergeCell ref="D123:D124"/>
    <mergeCell ref="E123:E124"/>
    <mergeCell ref="F123:F124"/>
    <mergeCell ref="B147:B148"/>
    <mergeCell ref="C147:C148"/>
    <mergeCell ref="D147:D148"/>
    <mergeCell ref="E147:E148"/>
    <mergeCell ref="F147:F148"/>
    <mergeCell ref="B149:B150"/>
    <mergeCell ref="C149:C150"/>
    <mergeCell ref="D149:D150"/>
    <mergeCell ref="E149:E150"/>
    <mergeCell ref="F149:F150"/>
    <mergeCell ref="B151:B152"/>
    <mergeCell ref="C151:C152"/>
    <mergeCell ref="D151:D152"/>
    <mergeCell ref="E151:E152"/>
    <mergeCell ref="F151:F152"/>
    <mergeCell ref="B173:B174"/>
    <mergeCell ref="C173:C174"/>
    <mergeCell ref="D173:D174"/>
    <mergeCell ref="E173:E174"/>
    <mergeCell ref="F173:F174"/>
    <mergeCell ref="B175:B176"/>
    <mergeCell ref="C175:C176"/>
    <mergeCell ref="D175:D176"/>
    <mergeCell ref="E175:E176"/>
    <mergeCell ref="F175:F176"/>
    <mergeCell ref="B188:B189"/>
    <mergeCell ref="C188:C189"/>
    <mergeCell ref="D188:D189"/>
    <mergeCell ref="E188:E189"/>
    <mergeCell ref="F188:F189"/>
    <mergeCell ref="B196:B197"/>
    <mergeCell ref="C196:C197"/>
    <mergeCell ref="D196:D197"/>
    <mergeCell ref="E196:E197"/>
    <mergeCell ref="F196:F197"/>
    <mergeCell ref="B215:B216"/>
    <mergeCell ref="C215:C216"/>
    <mergeCell ref="D215:D216"/>
    <mergeCell ref="E215:E216"/>
    <mergeCell ref="F215:F216"/>
    <mergeCell ref="B228:B229"/>
    <mergeCell ref="C228:C229"/>
    <mergeCell ref="D228:D229"/>
    <mergeCell ref="E228:E229"/>
    <mergeCell ref="F228:F229"/>
    <mergeCell ref="B235:B236"/>
    <mergeCell ref="C235:C236"/>
    <mergeCell ref="D235:D236"/>
    <mergeCell ref="E235:E236"/>
    <mergeCell ref="F235:F236"/>
    <mergeCell ref="B276:B277"/>
    <mergeCell ref="C276:C277"/>
    <mergeCell ref="D276:D277"/>
    <mergeCell ref="E276:E277"/>
    <mergeCell ref="F276:F277"/>
    <mergeCell ref="B283:B284"/>
    <mergeCell ref="C283:C284"/>
    <mergeCell ref="D283:D284"/>
    <mergeCell ref="E283:E284"/>
    <mergeCell ref="F283:F284"/>
    <mergeCell ref="B285:B286"/>
    <mergeCell ref="C285:C286"/>
    <mergeCell ref="D285:D286"/>
    <mergeCell ref="E285:E286"/>
    <mergeCell ref="F285:F286"/>
    <mergeCell ref="B297:B298"/>
    <mergeCell ref="C297:C298"/>
    <mergeCell ref="D297:D298"/>
    <mergeCell ref="E297:E298"/>
    <mergeCell ref="F297:F298"/>
    <mergeCell ref="B299:B300"/>
    <mergeCell ref="C299:C300"/>
    <mergeCell ref="D299:D300"/>
    <mergeCell ref="E299:E300"/>
    <mergeCell ref="F299:F300"/>
    <mergeCell ref="B301:B302"/>
    <mergeCell ref="C301:C302"/>
    <mergeCell ref="D301:D302"/>
    <mergeCell ref="E301:E302"/>
    <mergeCell ref="F301:F302"/>
    <mergeCell ref="B303:B304"/>
    <mergeCell ref="C303:C304"/>
    <mergeCell ref="D303:D304"/>
    <mergeCell ref="E303:E304"/>
    <mergeCell ref="F303:F304"/>
    <mergeCell ref="B305:B306"/>
    <mergeCell ref="C305:C306"/>
    <mergeCell ref="D305:D306"/>
    <mergeCell ref="E305:E306"/>
    <mergeCell ref="F305:F306"/>
    <mergeCell ref="B308:B309"/>
    <mergeCell ref="C308:C309"/>
    <mergeCell ref="D308:D309"/>
    <mergeCell ref="E308:E309"/>
    <mergeCell ref="F308:F309"/>
    <mergeCell ref="B316:B317"/>
    <mergeCell ref="C316:C317"/>
    <mergeCell ref="D316:D317"/>
    <mergeCell ref="E316:E317"/>
    <mergeCell ref="F316:F317"/>
    <mergeCell ref="B323:B324"/>
    <mergeCell ref="C323:C324"/>
    <mergeCell ref="D323:D324"/>
    <mergeCell ref="E323:E324"/>
    <mergeCell ref="F323:F324"/>
    <mergeCell ref="B328:B329"/>
    <mergeCell ref="C328:C329"/>
    <mergeCell ref="D328:D329"/>
    <mergeCell ref="E328:E329"/>
    <mergeCell ref="F328:F329"/>
    <mergeCell ref="B332:B333"/>
    <mergeCell ref="C332:C333"/>
    <mergeCell ref="D332:D333"/>
    <mergeCell ref="E332:E333"/>
    <mergeCell ref="F332:F333"/>
    <mergeCell ref="B335:B336"/>
    <mergeCell ref="C335:C336"/>
    <mergeCell ref="D335:D336"/>
    <mergeCell ref="E335:E336"/>
    <mergeCell ref="F335:F336"/>
    <mergeCell ref="B337:B338"/>
    <mergeCell ref="C337:C338"/>
    <mergeCell ref="D337:D338"/>
    <mergeCell ref="E337:E338"/>
    <mergeCell ref="F337:F338"/>
    <mergeCell ref="B339:B340"/>
    <mergeCell ref="C339:C340"/>
    <mergeCell ref="D339:D340"/>
    <mergeCell ref="E339:E340"/>
    <mergeCell ref="F339:F340"/>
    <mergeCell ref="B341:B342"/>
    <mergeCell ref="C341:C342"/>
    <mergeCell ref="D341:D342"/>
    <mergeCell ref="E341:E342"/>
    <mergeCell ref="F341:F342"/>
    <mergeCell ref="B346:B347"/>
    <mergeCell ref="C346:C347"/>
    <mergeCell ref="D346:D347"/>
    <mergeCell ref="E346:E347"/>
    <mergeCell ref="F346:F347"/>
    <mergeCell ref="B362:B363"/>
    <mergeCell ref="C362:C363"/>
    <mergeCell ref="D362:D363"/>
    <mergeCell ref="E362:E363"/>
    <mergeCell ref="F362:F363"/>
    <mergeCell ref="B378:B379"/>
    <mergeCell ref="C378:C379"/>
    <mergeCell ref="D378:D379"/>
    <mergeCell ref="E378:E379"/>
    <mergeCell ref="F378:F379"/>
    <mergeCell ref="B383:B384"/>
    <mergeCell ref="C383:C384"/>
    <mergeCell ref="D383:D384"/>
    <mergeCell ref="E383:E384"/>
    <mergeCell ref="F383:F384"/>
    <mergeCell ref="B385:B386"/>
    <mergeCell ref="C385:C386"/>
    <mergeCell ref="D385:D386"/>
    <mergeCell ref="E385:E386"/>
    <mergeCell ref="F385:F386"/>
    <mergeCell ref="B389:B390"/>
    <mergeCell ref="C389:C390"/>
    <mergeCell ref="D389:D390"/>
    <mergeCell ref="E389:E390"/>
    <mergeCell ref="F389:F390"/>
    <mergeCell ref="B391:B392"/>
    <mergeCell ref="C391:C392"/>
    <mergeCell ref="D391:D392"/>
    <mergeCell ref="E391:E392"/>
    <mergeCell ref="F391:F392"/>
    <mergeCell ref="B408:B409"/>
    <mergeCell ref="C408:C409"/>
    <mergeCell ref="D408:D409"/>
    <mergeCell ref="E408:E409"/>
    <mergeCell ref="F408:F409"/>
    <mergeCell ref="B420:B421"/>
    <mergeCell ref="C420:C421"/>
    <mergeCell ref="D420:D421"/>
    <mergeCell ref="E420:E421"/>
    <mergeCell ref="F420:F421"/>
    <mergeCell ref="B422:B423"/>
    <mergeCell ref="C422:C423"/>
    <mergeCell ref="D422:D423"/>
    <mergeCell ref="E422:E423"/>
    <mergeCell ref="F422:F423"/>
    <mergeCell ref="B427:B429"/>
    <mergeCell ref="C427:C429"/>
    <mergeCell ref="D427:D429"/>
    <mergeCell ref="E427:E429"/>
    <mergeCell ref="F427:F429"/>
    <mergeCell ref="B436:B438"/>
    <mergeCell ref="C436:C438"/>
    <mergeCell ref="D436:D438"/>
    <mergeCell ref="E436:E438"/>
    <mergeCell ref="F436:F438"/>
    <mergeCell ref="B430:B432"/>
    <mergeCell ref="C430:C432"/>
    <mergeCell ref="D430:D432"/>
    <mergeCell ref="E430:E432"/>
    <mergeCell ref="F430:F432"/>
    <mergeCell ref="B433:B435"/>
    <mergeCell ref="C433:C435"/>
    <mergeCell ref="D433:D435"/>
    <mergeCell ref="E433:E435"/>
    <mergeCell ref="F433:F435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0" orientation="landscape" r:id="rId1"/>
  <headerFooter differentFirst="1">
    <oddHeader>&amp;L&amp;"Arial CE,Tučné"&amp;11Statutární město
Frýdek-Místek&amp;C&amp;"Arial CE,Tučné"&amp;11Závazné ukazatele rozpočtu města roku 2015 po 5. změně (v tis. Kč) 
&amp;"Arial CE,Obyčejné"&amp;9Finanční odbor    &amp;"Arial CE,Tučné"
&amp;R&amp;11&amp;P strana
celkem 15</oddHeader>
    <firstHeader>&amp;L&amp;"Arial CE,Tučné"&amp;11Statutární město
Frýdek-Místek&amp;C&amp;"Arial CE,Tučné"&amp;11Závazné ukazatele rozpočtu města roku 2015 po 5. změně (v tis. Kč) 
&amp;"Arial CE,Obyčejné"&amp;9Finanční odbor    &amp;10
&amp;R&amp;11Strana 1
celkem 15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Záv.ukazatele po 5. změně </vt:lpstr>
      <vt:lpstr>'Záv.ukazatele po 5. změně '!Názvy_tisku</vt:lpstr>
      <vt:lpstr>'Záv.ukazatele po 5. změně 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dordova</dc:creator>
  <cp:lastModifiedBy>dordova</cp:lastModifiedBy>
  <cp:lastPrinted>2015-12-15T13:57:07Z</cp:lastPrinted>
  <dcterms:created xsi:type="dcterms:W3CDTF">2015-12-07T09:22:15Z</dcterms:created>
  <dcterms:modified xsi:type="dcterms:W3CDTF">2016-01-11T09:11:24Z</dcterms:modified>
</cp:coreProperties>
</file>